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5520" windowHeight="10820" tabRatio="880" activeTab="1"/>
  </bookViews>
  <sheets>
    <sheet name="Summary" sheetId="1" r:id="rId1"/>
    <sheet name="JEN Conf 2016" sheetId="2" r:id="rId2"/>
    <sheet name="JEN Conf 2017" sheetId="3" r:id="rId3"/>
    <sheet name="JJF 2016" sheetId="4" r:id="rId4"/>
    <sheet name="JJF 2017" sheetId="5" r:id="rId5"/>
    <sheet name="JEN Membership" sheetId="6" r:id="rId6"/>
    <sheet name="Donations &amp; Grants" sheetId="7" r:id="rId7"/>
    <sheet name="General Admin" sheetId="8" r:id="rId8"/>
  </sheets>
  <definedNames/>
  <calcPr fullCalcOnLoad="1"/>
</workbook>
</file>

<file path=xl/sharedStrings.xml><?xml version="1.0" encoding="utf-8"?>
<sst xmlns="http://schemas.openxmlformats.org/spreadsheetml/2006/main" count="807" uniqueCount="235">
  <si>
    <t>Total</t>
  </si>
  <si>
    <t xml:space="preserve"> </t>
  </si>
  <si>
    <t>REVENUE</t>
  </si>
  <si>
    <t>Conference Space Rental</t>
  </si>
  <si>
    <t>Small</t>
  </si>
  <si>
    <t>Medium</t>
  </si>
  <si>
    <t>Large</t>
  </si>
  <si>
    <t>Price</t>
  </si>
  <si>
    <t>Quanity</t>
  </si>
  <si>
    <t>Quantity Units</t>
  </si>
  <si>
    <t>hours</t>
  </si>
  <si>
    <t>Price Units</t>
  </si>
  <si>
    <t>per hour</t>
  </si>
  <si>
    <t>Exhibits</t>
  </si>
  <si>
    <t>Additional Exhibitor Registration</t>
  </si>
  <si>
    <t>Exhibit Booth - Half Payment</t>
  </si>
  <si>
    <t>Exhibit Booths</t>
  </si>
  <si>
    <t>Table Top Display</t>
  </si>
  <si>
    <t>booths</t>
  </si>
  <si>
    <t>per booth</t>
  </si>
  <si>
    <t>JENeral Store</t>
  </si>
  <si>
    <t>Jazz Fest. Ind. Part. Fee</t>
  </si>
  <si>
    <t>Jazz Fest. Large Ens. Part. Fee</t>
  </si>
  <si>
    <t>Jazz Festival Small Ensemble Participation Fee</t>
  </si>
  <si>
    <t>JENeral Conference CD-Sales</t>
  </si>
  <si>
    <t>JENeral Store Conference Merchandise</t>
  </si>
  <si>
    <t>CDs</t>
  </si>
  <si>
    <t>per CD</t>
  </si>
  <si>
    <t>per item</t>
  </si>
  <si>
    <t>items</t>
  </si>
  <si>
    <t>JENerations Jazz Festival</t>
  </si>
  <si>
    <t>Add'l Chaperone/Management</t>
  </si>
  <si>
    <t>Member Adult One Day Pass</t>
  </si>
  <si>
    <t>per person</t>
  </si>
  <si>
    <t>people</t>
  </si>
  <si>
    <t>Earlybird Registration-Member</t>
  </si>
  <si>
    <t>Advance Online Registration-Member</t>
  </si>
  <si>
    <t>Onsite Registration-Member</t>
  </si>
  <si>
    <t>Non-Member Evening Concert Ticket</t>
  </si>
  <si>
    <t>JENerosity Celebration Educational Fundraiser</t>
  </si>
  <si>
    <t>JENerosity Celebration - Non Registered</t>
  </si>
  <si>
    <t>JENerosity Celebration - Registered</t>
  </si>
  <si>
    <t>Non-Member Local Student/Chaperone (accompanying minors) Ticket</t>
  </si>
  <si>
    <t>Conference Registration</t>
  </si>
  <si>
    <t>JENerosity Celebration Registration</t>
  </si>
  <si>
    <t>Saturday Education Workshop Registration</t>
  </si>
  <si>
    <t>Non-Member Early Bird Elementary General Music Specialists</t>
  </si>
  <si>
    <t>Non-Member Early Bird Vocal/Choral &amp; Instrumental Directors</t>
  </si>
  <si>
    <t>Non-Member Elementary General Music Specialists</t>
  </si>
  <si>
    <t>Earlybird Registration-Spouse/Domestic Partner</t>
  </si>
  <si>
    <t>Advance Online Registration-Spouse/Domestic Partner</t>
  </si>
  <si>
    <t>Onsite Registration-Spouse/Domestic Partner</t>
  </si>
  <si>
    <t>Single Event Day Ticket</t>
  </si>
  <si>
    <t>Student Composition Showcase Application Fee</t>
  </si>
  <si>
    <t>Earlybird Registration-Student Member</t>
  </si>
  <si>
    <t>Advance Online Registration-Student Member</t>
  </si>
  <si>
    <t>Onsite Registration-Student Member</t>
  </si>
  <si>
    <t>Sponsorships</t>
  </si>
  <si>
    <t>Conservatory Stage-Associate-Venue #5</t>
  </si>
  <si>
    <t>Exhibitors Welcome Sponsorship</t>
  </si>
  <si>
    <t>Inspirations Stage-Associate-Venue #1</t>
  </si>
  <si>
    <t>JENerations Jazz Festival Venue #1</t>
  </si>
  <si>
    <t>LeJENds Stage-Associate-Venue #3</t>
  </si>
  <si>
    <t>New Voices Stage-Venue #4</t>
  </si>
  <si>
    <t>Presidents Founders Reception</t>
  </si>
  <si>
    <t>Visions Stage Associate-Venue #3</t>
  </si>
  <si>
    <t>sponsorships</t>
  </si>
  <si>
    <t>per sponsorship</t>
  </si>
  <si>
    <t>Category</t>
  </si>
  <si>
    <t>Sub-category</t>
  </si>
  <si>
    <t>2017 Sponsor-Associate-LeJENds Stage</t>
  </si>
  <si>
    <t>2017 Sponsor-Associate-Visions Stage</t>
  </si>
  <si>
    <t>Corporate Donations</t>
  </si>
  <si>
    <t>Herb Alpert Foundation Grant</t>
  </si>
  <si>
    <t>Trad Jazz Curriculum Project</t>
  </si>
  <si>
    <t>per donation</t>
  </si>
  <si>
    <t>donations</t>
  </si>
  <si>
    <t>Individual Donations</t>
  </si>
  <si>
    <t>Razoo Foundation</t>
  </si>
  <si>
    <t>All</t>
  </si>
  <si>
    <t>Interest Income</t>
  </si>
  <si>
    <t>Individual Categories</t>
  </si>
  <si>
    <t>eJEN Membership</t>
  </si>
  <si>
    <t>eJEN upgrade to Full Individual</t>
  </si>
  <si>
    <t>Full Individual</t>
  </si>
  <si>
    <t>Youth Category (Age 18 and under)</t>
  </si>
  <si>
    <t>Partner Categories</t>
  </si>
  <si>
    <t>Corporate Partner</t>
  </si>
  <si>
    <t>Institution Partner</t>
  </si>
  <si>
    <t>Network Affiliate - Group</t>
  </si>
  <si>
    <t>School Festival Partner</t>
  </si>
  <si>
    <t>Online JENeral Store Merchandise</t>
  </si>
  <si>
    <t>Operations General Income</t>
  </si>
  <si>
    <t>Website Development Tests</t>
  </si>
  <si>
    <t>Realized Gain/Loss on Investments</t>
  </si>
  <si>
    <t>Royalty Income</t>
  </si>
  <si>
    <t>Scholarship Income</t>
  </si>
  <si>
    <t>David Baker Scholarship</t>
  </si>
  <si>
    <t>Hal Leonard Scholarship</t>
  </si>
  <si>
    <t>TOTAL REVENUE</t>
  </si>
  <si>
    <t>EXPENSES</t>
  </si>
  <si>
    <t>Board of Directors</t>
  </si>
  <si>
    <t>Meals</t>
  </si>
  <si>
    <t>meals</t>
  </si>
  <si>
    <t>per meal</t>
  </si>
  <si>
    <t>Hotels</t>
  </si>
  <si>
    <t>Travel</t>
  </si>
  <si>
    <t>Miscellaneous</t>
  </si>
  <si>
    <t>ASCAP Blanket License</t>
  </si>
  <si>
    <t>BMI Blanket License</t>
  </si>
  <si>
    <t>SESAC Blanket License</t>
  </si>
  <si>
    <t>License Fees</t>
  </si>
  <si>
    <t>JEN Store Merchandise</t>
  </si>
  <si>
    <t>JEN Store Shipping Expenses</t>
  </si>
  <si>
    <t>JENeral Store CD Reimbursements</t>
  </si>
  <si>
    <t>Guest Speaker</t>
  </si>
  <si>
    <t>Housing- Guest Speaker</t>
  </si>
  <si>
    <t>Limousine Service - Guests</t>
  </si>
  <si>
    <t>Travel Expense - Guest Speaker</t>
  </si>
  <si>
    <t>Housing - Composition Showcase Winners</t>
  </si>
  <si>
    <t>Housing - Photographers</t>
  </si>
  <si>
    <t>Shipping/Postage</t>
  </si>
  <si>
    <t>Insurance Special-Event/General Liability</t>
  </si>
  <si>
    <t>Video Production Fee &amp; Airfare</t>
  </si>
  <si>
    <t>Food &amp; Beverage</t>
  </si>
  <si>
    <t>Exhibitor Welcome</t>
  </si>
  <si>
    <t>JENerosity Celebration Education Fundraiser</t>
  </si>
  <si>
    <t>Meal Stipend for Production</t>
  </si>
  <si>
    <t>Presidents Founders</t>
  </si>
  <si>
    <t>Production</t>
  </si>
  <si>
    <t>AXXIS</t>
  </si>
  <si>
    <t>Conference Coordinator Team Housing</t>
  </si>
  <si>
    <t>Engineering Charges/Electrical</t>
  </si>
  <si>
    <t>Equipment Rental</t>
  </si>
  <si>
    <t>Freeman - Decorations</t>
  </si>
  <si>
    <t>Miscellaneous Production Expenses</t>
  </si>
  <si>
    <t>On Site Hotel Production</t>
  </si>
  <si>
    <t>Piano Tuning - Moving</t>
  </si>
  <si>
    <t>Production Housing - Production Coordinators</t>
  </si>
  <si>
    <t>Production Housing-Add'l Rooms Available</t>
  </si>
  <si>
    <t>Rigging</t>
  </si>
  <si>
    <t>Registration</t>
  </si>
  <si>
    <t>Computer Purchases</t>
  </si>
  <si>
    <t>Miscellaneous Registration Expenses</t>
  </si>
  <si>
    <t>Registration Supplies</t>
  </si>
  <si>
    <t>Registration Team Dinner</t>
  </si>
  <si>
    <t>Square Processing Fees</t>
  </si>
  <si>
    <t>Security</t>
  </si>
  <si>
    <t>Hotel Lockout Fees</t>
  </si>
  <si>
    <t>Unarmed Guards</t>
  </si>
  <si>
    <t>Kentucky Center for the Arts Donation (Badge Checkers)</t>
  </si>
  <si>
    <t>Pre-Production</t>
  </si>
  <si>
    <t>Fundraising</t>
  </si>
  <si>
    <t>JAZZ2U Grant Expenses</t>
  </si>
  <si>
    <t>Traditional Jazz Curriculum Project</t>
  </si>
  <si>
    <t>Marketing</t>
  </si>
  <si>
    <t>Mail Chimp Fee</t>
  </si>
  <si>
    <t>MEA State Shows</t>
  </si>
  <si>
    <t>IMEA Costs</t>
  </si>
  <si>
    <t>Midwest Band &amp; Orchestra Clinic</t>
  </si>
  <si>
    <t>Printing &amp; Postage</t>
  </si>
  <si>
    <t>Accounting/Legal</t>
  </si>
  <si>
    <t>Accounting Firm/Tax Preperation/Annual Audit</t>
  </si>
  <si>
    <t>Legal Fees</t>
  </si>
  <si>
    <t>Quick Books Online Monthly Fee</t>
  </si>
  <si>
    <t>Bank</t>
  </si>
  <si>
    <t>American Express Card Processing</t>
  </si>
  <si>
    <t>Bank of America Merchant Fees</t>
  </si>
  <si>
    <t>Insurance</t>
  </si>
  <si>
    <t>D &amp; O Insurance</t>
  </si>
  <si>
    <t>General Liability Insurance</t>
  </si>
  <si>
    <t>Office Management</t>
  </si>
  <si>
    <t>IC Expense Bookkeeper</t>
  </si>
  <si>
    <t>IC Expense Marketing/Communications Coordinator</t>
  </si>
  <si>
    <t>IC Expense Office Manager</t>
  </si>
  <si>
    <t>IC Expense Operations Administrator</t>
  </si>
  <si>
    <t>Housing Office IC Staff Jan</t>
  </si>
  <si>
    <t>Housing Operations Administrator-Aug</t>
  </si>
  <si>
    <t>Misc. Office Expenses</t>
  </si>
  <si>
    <t>Office Manager Travel</t>
  </si>
  <si>
    <t>Office Staff Travel</t>
  </si>
  <si>
    <t>Travel - Operations Administrator</t>
  </si>
  <si>
    <t>Office Supplies</t>
  </si>
  <si>
    <t>Printing &amp; Reproduction</t>
  </si>
  <si>
    <t>Award Certificates</t>
  </si>
  <si>
    <t>Award Plaques</t>
  </si>
  <si>
    <t>David Baker Scholar Award</t>
  </si>
  <si>
    <t>Dr. Lou Fischer JEN Co-Founder Scholarship</t>
  </si>
  <si>
    <t>Former Board Member Recognition</t>
  </si>
  <si>
    <t>Hal Leonard Scholarship Award</t>
  </si>
  <si>
    <t>Latin Percussion Company Reimbursement</t>
  </si>
  <si>
    <t>Mary Jo Papich JEN Co-Founder Women in Jazz Scholarship Award</t>
  </si>
  <si>
    <t>MusicFest Scholarship ($500)</t>
  </si>
  <si>
    <t>Tax</t>
  </si>
  <si>
    <t>State Sales Tax</t>
  </si>
  <si>
    <t>Website</t>
  </si>
  <si>
    <t>Development</t>
  </si>
  <si>
    <t>Hosting Fee</t>
  </si>
  <si>
    <t>Maintenance</t>
  </si>
  <si>
    <t>Support</t>
  </si>
  <si>
    <t>Web Page Design New</t>
  </si>
  <si>
    <t>Website Charges-Security</t>
  </si>
  <si>
    <t>TOTAL EXPENSES</t>
  </si>
  <si>
    <t>JEN Conference 2016</t>
  </si>
  <si>
    <t>JEN Conference 2017</t>
  </si>
  <si>
    <t>JEN Membership</t>
  </si>
  <si>
    <t>General Admin</t>
  </si>
  <si>
    <t>DIFFERENCE</t>
  </si>
  <si>
    <t>Marketing General</t>
  </si>
  <si>
    <t>Program</t>
  </si>
  <si>
    <t>TYPE</t>
  </si>
  <si>
    <t>Mgmt &amp; General</t>
  </si>
  <si>
    <t>Fundraising &amp; Mbr Dev</t>
  </si>
  <si>
    <t>Donations &amp; Grants</t>
  </si>
  <si>
    <t>total</t>
  </si>
  <si>
    <t>per month</t>
  </si>
  <si>
    <t>months</t>
  </si>
  <si>
    <t>per award</t>
  </si>
  <si>
    <t>award</t>
  </si>
  <si>
    <t>per ensemble</t>
  </si>
  <si>
    <t>ensembles</t>
  </si>
  <si>
    <t>per partner</t>
  </si>
  <si>
    <t>partners</t>
  </si>
  <si>
    <t>per affiliate</t>
  </si>
  <si>
    <t>affiliates</t>
  </si>
  <si>
    <t>Scholarships &amp; Awards</t>
  </si>
  <si>
    <t>LeJENds of Jazz Education</t>
  </si>
  <si>
    <t>LeJENds of Latin Jazz Award</t>
  </si>
  <si>
    <t>Travel Expense-LeJENds of Latin Jazz</t>
  </si>
  <si>
    <t>Total Housing-LeJENds of Latin Jazz Award</t>
  </si>
  <si>
    <t>JENerations Jazz Festival 2016 (Sub of JEN Conference)</t>
  </si>
  <si>
    <t>JENerations Jazz Festival 2017 (Sub of JEN Conference)</t>
  </si>
  <si>
    <t>JEN 2015-2016 Budget Summary</t>
  </si>
  <si>
    <t>General Administration</t>
  </si>
  <si>
    <t>Membership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</si>
</sst>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€"/>
    <numFmt numFmtId="173" formatCode="&quot;$&quot;* #,##0.00\ _€"/>
    <numFmt numFmtId="174" formatCode="_([$$-409]* #,##0.00_);_([$$-409]* \(#,##0.00\);_([$$-409]* &quot;-&quot;??_);_(@_)"/>
    <numFmt numFmtId="175" formatCode="0.0000"/>
    <numFmt numFmtId="176" formatCode="0.000"/>
    <numFmt numFmtId="177" formatCode="0.0"/>
    <numFmt numFmtId="178" formatCode="0.00000"/>
    <numFmt numFmtId="179" formatCode="_([$$-409]* #,##0.0_);_([$$-409]* \(#,##0.0\);_([$$-409]* &quot;-&quot;??_);_(@_)"/>
    <numFmt numFmtId="180" formatCode="_([$$-409]* #,##0_);_([$$-409]* \(#,##0\);_([$$-409]* &quot;-&quot;??_);_(@_)"/>
    <numFmt numFmtId="181" formatCode="_-[$$-409]* #,##0.00_ ;_-[$$-409]* \-#,##0.00\ ;_-[$$-409]* &quot;-&quot;??_ ;_-@_ "/>
  </numFmts>
  <fonts count="5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1"/>
      <name val="Calibri"/>
      <family val="0"/>
    </font>
    <font>
      <b/>
      <i/>
      <sz val="11"/>
      <color indexed="8"/>
      <name val="Calibri"/>
      <family val="0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0"/>
    </font>
    <font>
      <sz val="11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0" tint="-0.24997000396251678"/>
      <name val="Calibri"/>
      <family val="0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5" fillId="34" borderId="10" xfId="0" applyFont="1" applyFill="1" applyBorder="1" applyAlignment="1">
      <alignment/>
    </xf>
    <xf numFmtId="174" fontId="5" fillId="34" borderId="10" xfId="0" applyNumberFormat="1" applyFont="1" applyFill="1" applyBorder="1" applyAlignment="1">
      <alignment/>
    </xf>
    <xf numFmtId="174" fontId="0" fillId="33" borderId="11" xfId="0" applyNumberFormat="1" applyFill="1" applyBorder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14" xfId="0" applyFill="1" applyBorder="1" applyAlignment="1">
      <alignment/>
    </xf>
    <xf numFmtId="174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174" fontId="5" fillId="34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174" fontId="10" fillId="0" borderId="16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0" fillId="0" borderId="16" xfId="0" applyNumberFormat="1" applyBorder="1" applyAlignment="1">
      <alignment/>
    </xf>
    <xf numFmtId="174" fontId="9" fillId="0" borderId="16" xfId="0" applyNumberFormat="1" applyFont="1" applyFill="1" applyBorder="1" applyAlignment="1">
      <alignment/>
    </xf>
    <xf numFmtId="174" fontId="0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5" fillId="34" borderId="18" xfId="0" applyFont="1" applyFill="1" applyBorder="1" applyAlignment="1">
      <alignment/>
    </xf>
    <xf numFmtId="0" fontId="0" fillId="22" borderId="10" xfId="0" applyFill="1" applyBorder="1" applyAlignment="1">
      <alignment/>
    </xf>
    <xf numFmtId="174" fontId="0" fillId="22" borderId="10" xfId="0" applyNumberFormat="1" applyFill="1" applyBorder="1" applyAlignment="1">
      <alignment/>
    </xf>
    <xf numFmtId="174" fontId="5" fillId="22" borderId="15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174" fontId="5" fillId="34" borderId="20" xfId="0" applyNumberFormat="1" applyFont="1" applyFill="1" applyBorder="1" applyAlignment="1">
      <alignment/>
    </xf>
    <xf numFmtId="174" fontId="5" fillId="34" borderId="21" xfId="0" applyNumberFormat="1" applyFont="1" applyFill="1" applyBorder="1" applyAlignment="1">
      <alignment/>
    </xf>
    <xf numFmtId="0" fontId="5" fillId="22" borderId="18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right"/>
    </xf>
    <xf numFmtId="0" fontId="0" fillId="22" borderId="0" xfId="0" applyFill="1" applyBorder="1" applyAlignment="1">
      <alignment/>
    </xf>
    <xf numFmtId="174" fontId="0" fillId="22" borderId="0" xfId="0" applyNumberFormat="1" applyFill="1" applyBorder="1" applyAlignment="1">
      <alignment/>
    </xf>
    <xf numFmtId="174" fontId="5" fillId="22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0" fillId="2" borderId="0" xfId="0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9" fillId="2" borderId="17" xfId="0" applyFont="1" applyFill="1" applyBorder="1" applyAlignment="1">
      <alignment horizontal="right"/>
    </xf>
    <xf numFmtId="174" fontId="9" fillId="2" borderId="1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80" fontId="0" fillId="35" borderId="0" xfId="0" applyNumberFormat="1" applyFill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174" fontId="0" fillId="35" borderId="0" xfId="0" applyNumberFormat="1" applyFill="1" applyAlignment="1">
      <alignment/>
    </xf>
    <xf numFmtId="0" fontId="51" fillId="35" borderId="0" xfId="0" applyFont="1" applyFill="1" applyBorder="1" applyAlignment="1">
      <alignment horizontal="center"/>
    </xf>
    <xf numFmtId="174" fontId="5" fillId="35" borderId="0" xfId="0" applyNumberFormat="1" applyFont="1" applyFill="1" applyBorder="1" applyAlignment="1">
      <alignment/>
    </xf>
    <xf numFmtId="174" fontId="0" fillId="35" borderId="0" xfId="0" applyNumberFormat="1" applyFill="1" applyBorder="1" applyAlignment="1">
      <alignment/>
    </xf>
    <xf numFmtId="174" fontId="10" fillId="35" borderId="0" xfId="0" applyNumberFormat="1" applyFont="1" applyFill="1" applyBorder="1" applyAlignment="1">
      <alignment/>
    </xf>
    <xf numFmtId="174" fontId="9" fillId="35" borderId="0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Border="1" applyAlignment="1">
      <alignment/>
    </xf>
    <xf numFmtId="174" fontId="0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180" fontId="0" fillId="35" borderId="0" xfId="0" applyNumberFormat="1" applyFill="1" applyBorder="1" applyAlignment="1">
      <alignment/>
    </xf>
    <xf numFmtId="180" fontId="5" fillId="35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10" fillId="0" borderId="16" xfId="0" applyNumberFormat="1" applyFont="1" applyFill="1" applyBorder="1" applyAlignment="1">
      <alignment/>
    </xf>
    <xf numFmtId="0" fontId="5" fillId="35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74" fontId="5" fillId="0" borderId="23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0" fillId="0" borderId="27" xfId="0" applyBorder="1" applyAlignment="1">
      <alignment/>
    </xf>
    <xf numFmtId="180" fontId="0" fillId="0" borderId="28" xfId="0" applyNumberFormat="1" applyBorder="1" applyAlignment="1">
      <alignment/>
    </xf>
    <xf numFmtId="0" fontId="5" fillId="22" borderId="29" xfId="0" applyFont="1" applyFill="1" applyBorder="1" applyAlignment="1">
      <alignment/>
    </xf>
    <xf numFmtId="0" fontId="5" fillId="22" borderId="30" xfId="0" applyFont="1" applyFill="1" applyBorder="1" applyAlignment="1">
      <alignment/>
    </xf>
    <xf numFmtId="180" fontId="5" fillId="22" borderId="30" xfId="0" applyNumberFormat="1" applyFont="1" applyFill="1" applyBorder="1" applyAlignment="1">
      <alignment/>
    </xf>
    <xf numFmtId="180" fontId="5" fillId="22" borderId="3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80" fontId="9" fillId="35" borderId="0" xfId="0" applyNumberFormat="1" applyFont="1" applyFill="1" applyAlignment="1">
      <alignment/>
    </xf>
    <xf numFmtId="180" fontId="11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180" fontId="12" fillId="35" borderId="0" xfId="0" applyNumberFormat="1" applyFont="1" applyFill="1" applyBorder="1" applyAlignment="1">
      <alignment/>
    </xf>
    <xf numFmtId="174" fontId="53" fillId="36" borderId="0" xfId="0" applyNumberFormat="1" applyFont="1" applyFill="1" applyAlignment="1">
      <alignment/>
    </xf>
    <xf numFmtId="0" fontId="53" fillId="36" borderId="0" xfId="0" applyFont="1" applyFill="1" applyAlignment="1">
      <alignment/>
    </xf>
    <xf numFmtId="0" fontId="0" fillId="37" borderId="0" xfId="0" applyFill="1" applyAlignment="1">
      <alignment/>
    </xf>
    <xf numFmtId="0" fontId="52" fillId="0" borderId="0" xfId="0" applyFont="1" applyBorder="1" applyAlignment="1">
      <alignment/>
    </xf>
    <xf numFmtId="0" fontId="54" fillId="37" borderId="32" xfId="0" applyFont="1" applyFill="1" applyBorder="1" applyAlignment="1">
      <alignment horizontal="center"/>
    </xf>
    <xf numFmtId="0" fontId="54" fillId="37" borderId="33" xfId="0" applyFont="1" applyFill="1" applyBorder="1" applyAlignment="1">
      <alignment horizontal="center"/>
    </xf>
    <xf numFmtId="0" fontId="54" fillId="37" borderId="34" xfId="0" applyFont="1" applyFill="1" applyBorder="1" applyAlignment="1">
      <alignment horizontal="center"/>
    </xf>
    <xf numFmtId="0" fontId="51" fillId="38" borderId="22" xfId="0" applyFont="1" applyFill="1" applyBorder="1" applyAlignment="1">
      <alignment horizontal="center"/>
    </xf>
    <xf numFmtId="0" fontId="51" fillId="38" borderId="23" xfId="0" applyFont="1" applyFill="1" applyBorder="1" applyAlignment="1">
      <alignment horizontal="center"/>
    </xf>
    <xf numFmtId="0" fontId="51" fillId="38" borderId="24" xfId="0" applyFont="1" applyFill="1" applyBorder="1" applyAlignment="1">
      <alignment horizontal="center"/>
    </xf>
    <xf numFmtId="0" fontId="51" fillId="38" borderId="17" xfId="0" applyFont="1" applyFill="1" applyBorder="1" applyAlignment="1">
      <alignment horizontal="center"/>
    </xf>
    <xf numFmtId="0" fontId="51" fillId="38" borderId="0" xfId="0" applyFont="1" applyFill="1" applyBorder="1" applyAlignment="1">
      <alignment horizontal="center"/>
    </xf>
    <xf numFmtId="0" fontId="51" fillId="38" borderId="16" xfId="0" applyFont="1" applyFill="1" applyBorder="1" applyAlignment="1">
      <alignment horizontal="center"/>
    </xf>
    <xf numFmtId="0" fontId="51" fillId="37" borderId="22" xfId="0" applyFont="1" applyFill="1" applyBorder="1" applyAlignment="1">
      <alignment horizontal="center"/>
    </xf>
    <xf numFmtId="0" fontId="51" fillId="37" borderId="23" xfId="0" applyFont="1" applyFill="1" applyBorder="1" applyAlignment="1">
      <alignment horizontal="center"/>
    </xf>
    <xf numFmtId="0" fontId="51" fillId="37" borderId="24" xfId="0" applyFont="1" applyFill="1" applyBorder="1" applyAlignment="1">
      <alignment horizontal="center"/>
    </xf>
    <xf numFmtId="0" fontId="55" fillId="39" borderId="19" xfId="0" applyFont="1" applyFill="1" applyBorder="1" applyAlignment="1">
      <alignment horizontal="center"/>
    </xf>
    <xf numFmtId="0" fontId="55" fillId="39" borderId="20" xfId="0" applyFont="1" applyFill="1" applyBorder="1" applyAlignment="1">
      <alignment horizontal="center"/>
    </xf>
    <xf numFmtId="0" fontId="55" fillId="39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50" zoomScaleNormal="150" workbookViewId="0" topLeftCell="A1">
      <selection activeCell="B11" sqref="B11"/>
    </sheetView>
  </sheetViews>
  <sheetFormatPr defaultColWidth="0" defaultRowHeight="15" zeroHeight="1"/>
  <cols>
    <col min="1" max="1" width="19.421875" style="0" bestFit="1" customWidth="1"/>
    <col min="2" max="2" width="18.7109375" style="0" customWidth="1"/>
    <col min="3" max="3" width="12.421875" style="8" bestFit="1" customWidth="1"/>
    <col min="4" max="4" width="10.00390625" style="0" bestFit="1" customWidth="1"/>
    <col min="5" max="5" width="11.421875" style="0" bestFit="1" customWidth="1"/>
    <col min="6" max="6" width="3.7109375" style="59" customWidth="1"/>
    <col min="7" max="8" width="0" style="59" hidden="1" customWidth="1"/>
    <col min="9" max="10" width="8.8515625" style="59" hidden="1" customWidth="1"/>
    <col min="11" max="16384" width="8.8515625" style="58" hidden="1" customWidth="1"/>
  </cols>
  <sheetData>
    <row r="1" spans="1:5" ht="15" thickBot="1">
      <c r="A1" s="108" t="s">
        <v>232</v>
      </c>
      <c r="B1" s="109"/>
      <c r="C1" s="109"/>
      <c r="D1" s="109"/>
      <c r="E1" s="110"/>
    </row>
    <row r="2" spans="1:8" ht="13.5">
      <c r="A2" s="88"/>
      <c r="B2" s="87" t="s">
        <v>210</v>
      </c>
      <c r="C2" s="87" t="s">
        <v>2</v>
      </c>
      <c r="D2" s="87" t="s">
        <v>100</v>
      </c>
      <c r="E2" s="89" t="s">
        <v>207</v>
      </c>
      <c r="F2" s="61"/>
      <c r="G2" s="61"/>
      <c r="H2" s="61"/>
    </row>
    <row r="3" spans="1:8" ht="13.5">
      <c r="A3" s="90" t="s">
        <v>203</v>
      </c>
      <c r="B3" s="1" t="s">
        <v>209</v>
      </c>
      <c r="C3" s="9">
        <f>'JEN Conf 2016'!G59</f>
        <v>235845</v>
      </c>
      <c r="D3" s="9">
        <f>'JEN Conf 2016'!G120</f>
        <v>168555.41999999998</v>
      </c>
      <c r="E3" s="91">
        <f aca="true" t="shared" si="0" ref="E3:E8">C3-D3</f>
        <v>67289.58000000002</v>
      </c>
      <c r="F3" s="73"/>
      <c r="H3" s="62"/>
    </row>
    <row r="4" spans="1:6" ht="13.5">
      <c r="A4" s="90" t="s">
        <v>204</v>
      </c>
      <c r="B4" s="1" t="s">
        <v>209</v>
      </c>
      <c r="C4" s="9">
        <f>'JEN Conf 2017'!G52</f>
        <v>30900</v>
      </c>
      <c r="D4" s="9">
        <f>'JEN Conf 2017'!G60</f>
        <v>2000</v>
      </c>
      <c r="E4" s="91">
        <f t="shared" si="0"/>
        <v>28900</v>
      </c>
      <c r="F4" s="73"/>
    </row>
    <row r="5" spans="1:6" ht="13.5">
      <c r="A5" s="90" t="s">
        <v>205</v>
      </c>
      <c r="B5" s="57" t="s">
        <v>212</v>
      </c>
      <c r="C5" s="9">
        <f>'JEN Membership'!G17</f>
        <v>142515</v>
      </c>
      <c r="D5" s="9">
        <v>0</v>
      </c>
      <c r="E5" s="91">
        <f t="shared" si="0"/>
        <v>142515</v>
      </c>
      <c r="F5" s="73"/>
    </row>
    <row r="6" spans="1:6" ht="13.5">
      <c r="A6" s="90" t="s">
        <v>213</v>
      </c>
      <c r="B6" s="57" t="s">
        <v>212</v>
      </c>
      <c r="C6" s="9">
        <f>'Donations &amp; Grants'!G19</f>
        <v>27600</v>
      </c>
      <c r="D6" s="9">
        <f>'Donations &amp; Grants'!G42</f>
        <v>26712</v>
      </c>
      <c r="E6" s="91">
        <f t="shared" si="0"/>
        <v>888</v>
      </c>
      <c r="F6" s="73"/>
    </row>
    <row r="7" spans="1:6" ht="13.5">
      <c r="A7" s="90" t="s">
        <v>206</v>
      </c>
      <c r="B7" s="57" t="s">
        <v>211</v>
      </c>
      <c r="C7" s="9">
        <f>'General Admin'!G20</f>
        <v>1108</v>
      </c>
      <c r="D7" s="9">
        <f>'General Admin'!G75</f>
        <v>176520.66999999998</v>
      </c>
      <c r="E7" s="91">
        <f t="shared" si="0"/>
        <v>-175412.66999999998</v>
      </c>
      <c r="F7" s="73"/>
    </row>
    <row r="8" spans="1:6" ht="15" thickBot="1">
      <c r="A8" s="92" t="s">
        <v>0</v>
      </c>
      <c r="B8" s="93"/>
      <c r="C8" s="94">
        <f>SUM(C3:C7)</f>
        <v>437968</v>
      </c>
      <c r="D8" s="94">
        <f>SUM(D3:D7)</f>
        <v>373788.08999999997</v>
      </c>
      <c r="E8" s="95">
        <f t="shared" si="0"/>
        <v>64179.91000000003</v>
      </c>
      <c r="F8" s="74"/>
    </row>
    <row r="9" spans="1:6" s="101" customFormat="1" ht="13.5">
      <c r="A9" s="102"/>
      <c r="B9" s="102"/>
      <c r="C9" s="100"/>
      <c r="D9" s="100"/>
      <c r="E9" s="100"/>
      <c r="F9" s="100"/>
    </row>
    <row r="10" spans="1:5" s="59" customFormat="1" ht="15" customHeight="1">
      <c r="A10" s="69" t="s">
        <v>1</v>
      </c>
      <c r="B10" s="69"/>
      <c r="C10" s="99" t="s">
        <v>1</v>
      </c>
      <c r="D10" s="99" t="s">
        <v>1</v>
      </c>
      <c r="E10" s="99" t="s">
        <v>1</v>
      </c>
    </row>
    <row r="11" spans="1:5" s="59" customFormat="1" ht="15" customHeight="1">
      <c r="A11" s="69" t="s">
        <v>1</v>
      </c>
      <c r="B11" s="69"/>
      <c r="C11" s="99" t="s">
        <v>1</v>
      </c>
      <c r="D11" s="99" t="s">
        <v>1</v>
      </c>
      <c r="E11" s="103" t="s">
        <v>1</v>
      </c>
    </row>
    <row r="12" spans="1:3" s="59" customFormat="1" ht="13.5" hidden="1">
      <c r="A12" s="59" t="s">
        <v>1</v>
      </c>
      <c r="C12" s="60"/>
    </row>
    <row r="13" spans="1:3" s="59" customFormat="1" ht="13.5" hidden="1">
      <c r="A13" s="59" t="s">
        <v>1</v>
      </c>
      <c r="C13" s="60"/>
    </row>
    <row r="14" s="59" customFormat="1" ht="13.5" hidden="1">
      <c r="C14" s="60"/>
    </row>
    <row r="15" s="59" customFormat="1" ht="13.5" hidden="1">
      <c r="C15" s="60"/>
    </row>
    <row r="16" s="59" customFormat="1" ht="13.5" hidden="1">
      <c r="C16" s="60"/>
    </row>
    <row r="17" s="59" customFormat="1" ht="13.5" hidden="1">
      <c r="C17" s="60"/>
    </row>
    <row r="18" s="59" customFormat="1" ht="13.5" hidden="1">
      <c r="C18" s="60"/>
    </row>
    <row r="19" s="59" customFormat="1" ht="13.5" hidden="1">
      <c r="C19" s="60"/>
    </row>
    <row r="20" s="59" customFormat="1" ht="13.5" hidden="1">
      <c r="C20" s="60"/>
    </row>
    <row r="21" s="59" customFormat="1" ht="13.5" hidden="1">
      <c r="C21" s="60"/>
    </row>
    <row r="22" s="59" customFormat="1" ht="13.5" hidden="1">
      <c r="C22" s="60"/>
    </row>
    <row r="23" s="59" customFormat="1" ht="13.5" hidden="1">
      <c r="C23" s="60"/>
    </row>
    <row r="24" s="59" customFormat="1" ht="13.5" hidden="1">
      <c r="C24" s="60"/>
    </row>
    <row r="25" s="59" customFormat="1" ht="13.5" hidden="1">
      <c r="C25" s="60"/>
    </row>
    <row r="26" s="59" customFormat="1" ht="13.5" hidden="1">
      <c r="C26" s="60"/>
    </row>
    <row r="27" s="59" customFormat="1" ht="13.5" hidden="1">
      <c r="C27" s="60"/>
    </row>
    <row r="28" s="59" customFormat="1" ht="13.5" hidden="1">
      <c r="C28" s="60"/>
    </row>
    <row r="29" s="59" customFormat="1" ht="13.5" hidden="1">
      <c r="C29" s="60"/>
    </row>
    <row r="30" ht="13.5" hidden="1"/>
    <row r="31" ht="13.5" hidden="1"/>
    <row r="32" ht="13.5" hidden="1"/>
  </sheetData>
  <sheetProtection/>
  <mergeCells count="1">
    <mergeCell ref="A1:E1"/>
  </mergeCells>
  <printOptions/>
  <pageMargins left="0.7" right="0.7" top="0.75" bottom="0.75" header="0.3" footer="0.3"/>
  <pageSetup orientation="portrait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="125" zoomScaleNormal="125" workbookViewId="0" topLeftCell="A1">
      <selection activeCell="J7" sqref="J7"/>
    </sheetView>
  </sheetViews>
  <sheetFormatPr defaultColWidth="0" defaultRowHeight="15" zeroHeight="1"/>
  <cols>
    <col min="1" max="1" width="33.8515625" style="59" customWidth="1"/>
    <col min="2" max="2" width="53.8515625" style="59" customWidth="1"/>
    <col min="3" max="3" width="12.8515625" style="63" customWidth="1"/>
    <col min="4" max="4" width="13.8515625" style="59" customWidth="1"/>
    <col min="5" max="5" width="8.8515625" style="59" customWidth="1"/>
    <col min="6" max="6" width="12.8515625" style="59" customWidth="1"/>
    <col min="7" max="7" width="12.8515625" style="63" customWidth="1"/>
    <col min="8" max="9" width="3.00390625" style="63" customWidth="1"/>
    <col min="10" max="10" width="3.00390625" style="59" customWidth="1"/>
    <col min="11" max="16384" width="8.8515625" style="0" hidden="1" customWidth="1"/>
  </cols>
  <sheetData>
    <row r="1" spans="1:10" s="106" customFormat="1" ht="13.5">
      <c r="A1" s="117" t="s">
        <v>203</v>
      </c>
      <c r="B1" s="118"/>
      <c r="C1" s="118"/>
      <c r="D1" s="118"/>
      <c r="E1" s="118"/>
      <c r="F1" s="118"/>
      <c r="G1" s="119"/>
      <c r="H1" s="63"/>
      <c r="I1" s="63"/>
      <c r="J1" s="59"/>
    </row>
    <row r="2" spans="1:9" ht="13.5">
      <c r="A2" s="111" t="s">
        <v>2</v>
      </c>
      <c r="B2" s="112"/>
      <c r="C2" s="112"/>
      <c r="D2" s="112"/>
      <c r="E2" s="112"/>
      <c r="F2" s="112"/>
      <c r="G2" s="113"/>
      <c r="H2" s="64"/>
      <c r="I2" s="64"/>
    </row>
    <row r="3" spans="1:9" ht="13.5">
      <c r="A3" s="35" t="s">
        <v>68</v>
      </c>
      <c r="B3" s="10" t="s">
        <v>69</v>
      </c>
      <c r="C3" s="11" t="s">
        <v>7</v>
      </c>
      <c r="D3" s="10" t="s">
        <v>11</v>
      </c>
      <c r="E3" s="10" t="s">
        <v>8</v>
      </c>
      <c r="F3" s="10" t="s">
        <v>9</v>
      </c>
      <c r="G3" s="22" t="s">
        <v>0</v>
      </c>
      <c r="H3" s="65"/>
      <c r="I3" s="65"/>
    </row>
    <row r="4" spans="1:9" ht="15" thickBot="1">
      <c r="A4" s="29" t="s">
        <v>3</v>
      </c>
      <c r="B4" s="1"/>
      <c r="C4" s="30"/>
      <c r="D4" s="1"/>
      <c r="E4" s="1"/>
      <c r="F4" s="1"/>
      <c r="G4" s="26"/>
      <c r="H4" s="66"/>
      <c r="I4" s="66"/>
    </row>
    <row r="5" spans="1:9" ht="13.5">
      <c r="A5" s="31"/>
      <c r="B5" s="1" t="s">
        <v>4</v>
      </c>
      <c r="C5" s="12">
        <v>100</v>
      </c>
      <c r="D5" s="1" t="s">
        <v>12</v>
      </c>
      <c r="E5" s="15">
        <v>0</v>
      </c>
      <c r="F5" s="1" t="s">
        <v>10</v>
      </c>
      <c r="G5" s="26">
        <f>C5*E5</f>
        <v>0</v>
      </c>
      <c r="H5" s="66"/>
      <c r="I5" s="66"/>
    </row>
    <row r="6" spans="1:9" ht="13.5">
      <c r="A6" s="31"/>
      <c r="B6" s="1" t="s">
        <v>5</v>
      </c>
      <c r="C6" s="13">
        <v>150</v>
      </c>
      <c r="D6" s="1" t="s">
        <v>12</v>
      </c>
      <c r="E6" s="16">
        <v>5</v>
      </c>
      <c r="F6" s="1" t="s">
        <v>10</v>
      </c>
      <c r="G6" s="26">
        <f>C6*E6</f>
        <v>750</v>
      </c>
      <c r="H6" s="66"/>
      <c r="I6" s="66"/>
    </row>
    <row r="7" spans="1:9" ht="18" thickBot="1">
      <c r="A7" s="31"/>
      <c r="B7" s="1" t="s">
        <v>6</v>
      </c>
      <c r="C7" s="14">
        <v>200</v>
      </c>
      <c r="D7" s="1" t="s">
        <v>12</v>
      </c>
      <c r="E7" s="17">
        <v>0</v>
      </c>
      <c r="F7" s="1" t="s">
        <v>10</v>
      </c>
      <c r="G7" s="24">
        <f>C7*E7</f>
        <v>0</v>
      </c>
      <c r="H7" s="67"/>
      <c r="I7" s="67"/>
    </row>
    <row r="8" spans="1:9" ht="13.5">
      <c r="A8" s="32" t="s">
        <v>0</v>
      </c>
      <c r="B8" s="1"/>
      <c r="C8" s="30"/>
      <c r="D8" s="1"/>
      <c r="E8" s="33">
        <f>SUM(E5:E7)</f>
        <v>5</v>
      </c>
      <c r="F8" s="1"/>
      <c r="G8" s="25">
        <f>SUM(G5:G7)</f>
        <v>750</v>
      </c>
      <c r="H8" s="68"/>
      <c r="I8" s="68"/>
    </row>
    <row r="9" spans="1:9" ht="15" thickBot="1">
      <c r="A9" s="29" t="s">
        <v>13</v>
      </c>
      <c r="B9" s="1"/>
      <c r="C9" s="30"/>
      <c r="D9" s="1"/>
      <c r="E9" s="33"/>
      <c r="F9" s="1"/>
      <c r="G9" s="26"/>
      <c r="H9" s="66"/>
      <c r="I9" s="66"/>
    </row>
    <row r="10" spans="1:9" ht="13.5">
      <c r="A10" s="31"/>
      <c r="B10" s="1" t="s">
        <v>14</v>
      </c>
      <c r="C10" s="12">
        <v>50</v>
      </c>
      <c r="D10" s="1" t="s">
        <v>19</v>
      </c>
      <c r="E10" s="15">
        <v>31</v>
      </c>
      <c r="F10" s="1" t="s">
        <v>18</v>
      </c>
      <c r="G10" s="26">
        <f>C10*E10</f>
        <v>1550</v>
      </c>
      <c r="H10" s="66"/>
      <c r="I10" s="66"/>
    </row>
    <row r="11" spans="1:9" ht="13.5">
      <c r="A11" s="31"/>
      <c r="B11" s="1" t="s">
        <v>15</v>
      </c>
      <c r="C11" s="13">
        <v>325</v>
      </c>
      <c r="D11" s="1" t="s">
        <v>19</v>
      </c>
      <c r="E11" s="16">
        <v>6</v>
      </c>
      <c r="F11" s="1" t="s">
        <v>18</v>
      </c>
      <c r="G11" s="26">
        <f>C11*E11</f>
        <v>1950</v>
      </c>
      <c r="H11" s="66"/>
      <c r="I11" s="66"/>
    </row>
    <row r="12" spans="1:9" ht="13.5">
      <c r="A12" s="31"/>
      <c r="B12" s="1" t="s">
        <v>16</v>
      </c>
      <c r="C12" s="13">
        <v>650</v>
      </c>
      <c r="D12" s="1" t="s">
        <v>19</v>
      </c>
      <c r="E12" s="16">
        <v>59</v>
      </c>
      <c r="F12" s="1" t="s">
        <v>18</v>
      </c>
      <c r="G12" s="26">
        <f>C12*E12</f>
        <v>38350</v>
      </c>
      <c r="H12" s="66"/>
      <c r="I12" s="66"/>
    </row>
    <row r="13" spans="1:9" ht="18" thickBot="1">
      <c r="A13" s="31"/>
      <c r="B13" s="1" t="s">
        <v>17</v>
      </c>
      <c r="C13" s="14">
        <v>250</v>
      </c>
      <c r="D13" s="1" t="s">
        <v>19</v>
      </c>
      <c r="E13" s="17">
        <v>22</v>
      </c>
      <c r="F13" s="1" t="s">
        <v>18</v>
      </c>
      <c r="G13" s="24">
        <f>C13*E13</f>
        <v>5500</v>
      </c>
      <c r="H13" s="67"/>
      <c r="I13" s="67"/>
    </row>
    <row r="14" spans="1:9" ht="13.5">
      <c r="A14" s="32" t="s">
        <v>0</v>
      </c>
      <c r="B14" s="1"/>
      <c r="C14" s="30"/>
      <c r="D14" s="1"/>
      <c r="E14" s="33">
        <f>SUM(E10:E13)</f>
        <v>118</v>
      </c>
      <c r="F14" s="1"/>
      <c r="G14" s="25">
        <f>SUM(G10:G13)</f>
        <v>47350</v>
      </c>
      <c r="H14" s="68"/>
      <c r="I14" s="68"/>
    </row>
    <row r="15" spans="1:9" ht="15" thickBot="1">
      <c r="A15" s="29" t="s">
        <v>20</v>
      </c>
      <c r="B15" s="1"/>
      <c r="C15" s="30"/>
      <c r="D15" s="1"/>
      <c r="E15" s="1"/>
      <c r="F15" s="1"/>
      <c r="G15" s="26"/>
      <c r="H15" s="66"/>
      <c r="I15" s="66"/>
    </row>
    <row r="16" spans="1:9" ht="13.5">
      <c r="A16" s="31"/>
      <c r="B16" s="1" t="s">
        <v>24</v>
      </c>
      <c r="C16" s="12">
        <v>20</v>
      </c>
      <c r="D16" s="1" t="s">
        <v>27</v>
      </c>
      <c r="E16" s="15">
        <v>173</v>
      </c>
      <c r="F16" s="1" t="s">
        <v>26</v>
      </c>
      <c r="G16" s="26">
        <f>C16*E16</f>
        <v>3460</v>
      </c>
      <c r="H16" s="66"/>
      <c r="I16" s="66"/>
    </row>
    <row r="17" spans="1:10" s="5" customFormat="1" ht="18" thickBot="1">
      <c r="A17" s="75"/>
      <c r="B17" s="57" t="s">
        <v>25</v>
      </c>
      <c r="C17" s="14">
        <v>15</v>
      </c>
      <c r="D17" s="57" t="s">
        <v>28</v>
      </c>
      <c r="E17" s="17">
        <v>382</v>
      </c>
      <c r="F17" s="57" t="s">
        <v>29</v>
      </c>
      <c r="G17" s="77">
        <f>C17*E17</f>
        <v>5730</v>
      </c>
      <c r="H17" s="67"/>
      <c r="I17" s="67"/>
      <c r="J17" s="59"/>
    </row>
    <row r="18" spans="1:10" s="7" customFormat="1" ht="13.5">
      <c r="A18" s="48" t="s">
        <v>0</v>
      </c>
      <c r="B18" s="49"/>
      <c r="C18" s="50"/>
      <c r="D18" s="49"/>
      <c r="E18" s="49">
        <f>SUM(E16:E17)</f>
        <v>555</v>
      </c>
      <c r="F18" s="49"/>
      <c r="G18" s="27">
        <f>SUM(G16:G17)</f>
        <v>9190</v>
      </c>
      <c r="H18" s="68"/>
      <c r="I18" s="68"/>
      <c r="J18" s="69"/>
    </row>
    <row r="19" spans="1:10" s="6" customFormat="1" ht="13.5">
      <c r="A19" s="51" t="s">
        <v>30</v>
      </c>
      <c r="B19" s="52"/>
      <c r="C19" s="53"/>
      <c r="D19" s="52"/>
      <c r="E19" s="52"/>
      <c r="F19" s="52"/>
      <c r="G19" s="54"/>
      <c r="H19" s="70"/>
      <c r="I19" s="70"/>
      <c r="J19" s="59"/>
    </row>
    <row r="20" spans="1:10" s="6" customFormat="1" ht="13.5">
      <c r="A20" s="55" t="s">
        <v>0</v>
      </c>
      <c r="B20" s="52"/>
      <c r="C20" s="53"/>
      <c r="D20" s="52"/>
      <c r="E20" s="52"/>
      <c r="F20" s="52"/>
      <c r="G20" s="56">
        <f>'JJF 2016'!G10</f>
        <v>14845</v>
      </c>
      <c r="H20" s="68"/>
      <c r="I20" s="68"/>
      <c r="J20" s="59"/>
    </row>
    <row r="21" spans="1:9" ht="15" thickBot="1">
      <c r="A21" s="29" t="s">
        <v>43</v>
      </c>
      <c r="B21" s="1"/>
      <c r="C21" s="30"/>
      <c r="D21" s="1"/>
      <c r="E21" s="1"/>
      <c r="F21" s="1"/>
      <c r="G21" s="26"/>
      <c r="H21" s="66"/>
      <c r="I21" s="66"/>
    </row>
    <row r="22" spans="1:9" ht="13.5">
      <c r="A22" s="31"/>
      <c r="B22" s="1" t="s">
        <v>31</v>
      </c>
      <c r="C22" s="12">
        <v>50</v>
      </c>
      <c r="D22" s="1" t="s">
        <v>33</v>
      </c>
      <c r="E22" s="15">
        <v>20</v>
      </c>
      <c r="F22" s="1" t="s">
        <v>34</v>
      </c>
      <c r="G22" s="26">
        <f>C22*E22</f>
        <v>1000</v>
      </c>
      <c r="H22" s="66"/>
      <c r="I22" s="66"/>
    </row>
    <row r="23" spans="1:9" ht="13.5">
      <c r="A23" s="31"/>
      <c r="B23" s="1" t="s">
        <v>32</v>
      </c>
      <c r="C23" s="13">
        <v>95</v>
      </c>
      <c r="D23" s="1" t="s">
        <v>33</v>
      </c>
      <c r="E23" s="18">
        <v>50.473684210526315</v>
      </c>
      <c r="F23" s="1" t="s">
        <v>34</v>
      </c>
      <c r="G23" s="26">
        <f>C23*E23</f>
        <v>4795</v>
      </c>
      <c r="H23" s="66"/>
      <c r="I23" s="66"/>
    </row>
    <row r="24" spans="1:9" ht="13.5">
      <c r="A24" s="31"/>
      <c r="B24" s="1" t="s">
        <v>35</v>
      </c>
      <c r="C24" s="13">
        <v>175</v>
      </c>
      <c r="D24" s="1" t="s">
        <v>33</v>
      </c>
      <c r="E24" s="16">
        <v>220</v>
      </c>
      <c r="F24" s="1" t="s">
        <v>34</v>
      </c>
      <c r="G24" s="26">
        <f aca="true" t="shared" si="0" ref="G24:G36">C24*E24</f>
        <v>38500</v>
      </c>
      <c r="H24" s="66"/>
      <c r="I24" s="66"/>
    </row>
    <row r="25" spans="1:9" ht="13.5">
      <c r="A25" s="31"/>
      <c r="B25" s="1" t="s">
        <v>36</v>
      </c>
      <c r="C25" s="13">
        <v>200</v>
      </c>
      <c r="D25" s="1" t="s">
        <v>33</v>
      </c>
      <c r="E25" s="16">
        <v>124</v>
      </c>
      <c r="F25" s="1" t="s">
        <v>34</v>
      </c>
      <c r="G25" s="26">
        <f t="shared" si="0"/>
        <v>24800</v>
      </c>
      <c r="H25" s="66"/>
      <c r="I25" s="66"/>
    </row>
    <row r="26" spans="1:9" ht="13.5">
      <c r="A26" s="31"/>
      <c r="B26" s="1" t="s">
        <v>37</v>
      </c>
      <c r="C26" s="13">
        <v>250</v>
      </c>
      <c r="D26" s="1" t="s">
        <v>33</v>
      </c>
      <c r="E26" s="16">
        <v>98</v>
      </c>
      <c r="F26" s="1" t="s">
        <v>34</v>
      </c>
      <c r="G26" s="26">
        <f t="shared" si="0"/>
        <v>24500</v>
      </c>
      <c r="H26" s="66"/>
      <c r="I26" s="66"/>
    </row>
    <row r="27" spans="1:9" ht="13.5">
      <c r="A27" s="31"/>
      <c r="B27" s="1" t="s">
        <v>38</v>
      </c>
      <c r="C27" s="13">
        <v>60</v>
      </c>
      <c r="D27" s="1" t="s">
        <v>33</v>
      </c>
      <c r="E27" s="16">
        <v>24</v>
      </c>
      <c r="F27" s="1" t="s">
        <v>34</v>
      </c>
      <c r="G27" s="26">
        <f t="shared" si="0"/>
        <v>1440</v>
      </c>
      <c r="H27" s="66"/>
      <c r="I27" s="66"/>
    </row>
    <row r="28" spans="1:9" ht="13.5">
      <c r="A28" s="31"/>
      <c r="B28" s="1" t="s">
        <v>42</v>
      </c>
      <c r="C28" s="13">
        <v>40</v>
      </c>
      <c r="D28" s="1" t="s">
        <v>33</v>
      </c>
      <c r="E28" s="16">
        <v>10</v>
      </c>
      <c r="F28" s="1" t="s">
        <v>34</v>
      </c>
      <c r="G28" s="26">
        <f t="shared" si="0"/>
        <v>400</v>
      </c>
      <c r="H28" s="66"/>
      <c r="I28" s="66"/>
    </row>
    <row r="29" spans="1:9" ht="13.5">
      <c r="A29" s="31"/>
      <c r="B29" s="1" t="s">
        <v>49</v>
      </c>
      <c r="C29" s="13">
        <v>75</v>
      </c>
      <c r="D29" s="1" t="s">
        <v>33</v>
      </c>
      <c r="E29" s="16">
        <v>10</v>
      </c>
      <c r="F29" s="1" t="s">
        <v>34</v>
      </c>
      <c r="G29" s="26">
        <f t="shared" si="0"/>
        <v>750</v>
      </c>
      <c r="H29" s="66"/>
      <c r="I29" s="66"/>
    </row>
    <row r="30" spans="1:9" ht="13.5">
      <c r="A30" s="31"/>
      <c r="B30" s="1" t="s">
        <v>50</v>
      </c>
      <c r="C30" s="13">
        <v>100</v>
      </c>
      <c r="D30" s="1" t="s">
        <v>33</v>
      </c>
      <c r="E30" s="16">
        <v>89</v>
      </c>
      <c r="F30" s="1" t="s">
        <v>34</v>
      </c>
      <c r="G30" s="26">
        <f t="shared" si="0"/>
        <v>8900</v>
      </c>
      <c r="H30" s="66"/>
      <c r="I30" s="66"/>
    </row>
    <row r="31" spans="1:9" ht="13.5">
      <c r="A31" s="31"/>
      <c r="B31" s="1" t="s">
        <v>51</v>
      </c>
      <c r="C31" s="13">
        <v>125</v>
      </c>
      <c r="D31" s="1" t="s">
        <v>33</v>
      </c>
      <c r="E31" s="16">
        <v>39</v>
      </c>
      <c r="F31" s="1" t="s">
        <v>34</v>
      </c>
      <c r="G31" s="26">
        <f t="shared" si="0"/>
        <v>4875</v>
      </c>
      <c r="H31" s="66"/>
      <c r="I31" s="66"/>
    </row>
    <row r="32" spans="1:9" ht="13.5">
      <c r="A32" s="31"/>
      <c r="B32" s="1" t="s">
        <v>52</v>
      </c>
      <c r="C32" s="13">
        <v>145</v>
      </c>
      <c r="D32" s="1" t="s">
        <v>33</v>
      </c>
      <c r="E32" s="16">
        <v>20</v>
      </c>
      <c r="F32" s="1" t="s">
        <v>34</v>
      </c>
      <c r="G32" s="26">
        <f t="shared" si="0"/>
        <v>2900</v>
      </c>
      <c r="H32" s="66"/>
      <c r="I32" s="66"/>
    </row>
    <row r="33" spans="1:9" ht="13.5">
      <c r="A33" s="31"/>
      <c r="B33" s="1" t="s">
        <v>53</v>
      </c>
      <c r="C33" s="13">
        <v>27</v>
      </c>
      <c r="D33" s="1" t="s">
        <v>33</v>
      </c>
      <c r="E33" s="16">
        <v>25</v>
      </c>
      <c r="F33" s="1" t="s">
        <v>34</v>
      </c>
      <c r="G33" s="26">
        <f t="shared" si="0"/>
        <v>675</v>
      </c>
      <c r="H33" s="66"/>
      <c r="I33" s="66"/>
    </row>
    <row r="34" spans="1:9" ht="13.5">
      <c r="A34" s="31"/>
      <c r="B34" s="1" t="s">
        <v>54</v>
      </c>
      <c r="C34" s="13">
        <v>75</v>
      </c>
      <c r="D34" s="1" t="s">
        <v>33</v>
      </c>
      <c r="E34" s="16">
        <v>0</v>
      </c>
      <c r="F34" s="1" t="s">
        <v>34</v>
      </c>
      <c r="G34" s="26">
        <f t="shared" si="0"/>
        <v>0</v>
      </c>
      <c r="H34" s="66"/>
      <c r="I34" s="66"/>
    </row>
    <row r="35" spans="1:9" ht="13.5">
      <c r="A35" s="31"/>
      <c r="B35" s="1" t="s">
        <v>55</v>
      </c>
      <c r="C35" s="13">
        <v>100</v>
      </c>
      <c r="D35" s="1" t="s">
        <v>33</v>
      </c>
      <c r="E35" s="16">
        <v>59</v>
      </c>
      <c r="F35" s="1" t="s">
        <v>34</v>
      </c>
      <c r="G35" s="26">
        <f t="shared" si="0"/>
        <v>5900</v>
      </c>
      <c r="H35" s="66"/>
      <c r="I35" s="66"/>
    </row>
    <row r="36" spans="1:9" ht="18" thickBot="1">
      <c r="A36" s="31"/>
      <c r="B36" s="1" t="s">
        <v>56</v>
      </c>
      <c r="C36" s="14">
        <v>100</v>
      </c>
      <c r="D36" s="1" t="s">
        <v>33</v>
      </c>
      <c r="E36" s="17">
        <v>82</v>
      </c>
      <c r="F36" s="1" t="s">
        <v>34</v>
      </c>
      <c r="G36" s="24">
        <f t="shared" si="0"/>
        <v>8200</v>
      </c>
      <c r="H36" s="67"/>
      <c r="I36" s="67"/>
    </row>
    <row r="37" spans="1:9" ht="13.5">
      <c r="A37" s="32" t="s">
        <v>0</v>
      </c>
      <c r="B37" s="1"/>
      <c r="C37" s="30"/>
      <c r="D37" s="1"/>
      <c r="E37" s="98">
        <f>SUM(E22:E36)</f>
        <v>870.4736842105262</v>
      </c>
      <c r="F37" s="1"/>
      <c r="G37" s="25">
        <f>SUM(G22:G36)</f>
        <v>127635</v>
      </c>
      <c r="H37" s="68"/>
      <c r="I37" s="68"/>
    </row>
    <row r="38" spans="1:9" ht="15" thickBot="1">
      <c r="A38" s="29" t="s">
        <v>44</v>
      </c>
      <c r="B38" s="1"/>
      <c r="C38" s="30"/>
      <c r="D38" s="1"/>
      <c r="E38" s="1"/>
      <c r="F38" s="1"/>
      <c r="G38" s="26"/>
      <c r="H38" s="66"/>
      <c r="I38" s="66"/>
    </row>
    <row r="39" spans="1:9" ht="13.5">
      <c r="A39" s="31"/>
      <c r="B39" s="1" t="s">
        <v>40</v>
      </c>
      <c r="C39" s="12">
        <v>150</v>
      </c>
      <c r="D39" s="1" t="s">
        <v>33</v>
      </c>
      <c r="E39" s="15">
        <v>5</v>
      </c>
      <c r="F39" s="1" t="s">
        <v>34</v>
      </c>
      <c r="G39" s="26">
        <f>C39*E39</f>
        <v>750</v>
      </c>
      <c r="H39" s="66"/>
      <c r="I39" s="66"/>
    </row>
    <row r="40" spans="1:9" ht="18" thickBot="1">
      <c r="A40" s="31"/>
      <c r="B40" s="1" t="s">
        <v>41</v>
      </c>
      <c r="C40" s="14">
        <v>100</v>
      </c>
      <c r="D40" s="1" t="s">
        <v>33</v>
      </c>
      <c r="E40" s="17">
        <v>102</v>
      </c>
      <c r="F40" s="1" t="s">
        <v>34</v>
      </c>
      <c r="G40" s="24">
        <f>C40*E40</f>
        <v>10200</v>
      </c>
      <c r="H40" s="67"/>
      <c r="I40" s="67"/>
    </row>
    <row r="41" spans="1:9" ht="13.5">
      <c r="A41" s="32" t="s">
        <v>0</v>
      </c>
      <c r="B41" s="1"/>
      <c r="C41" s="30"/>
      <c r="D41" s="1"/>
      <c r="E41" s="33">
        <f>SUM(E39:E40)</f>
        <v>107</v>
      </c>
      <c r="F41" s="1"/>
      <c r="G41" s="25">
        <f>SUM(G39:G40)</f>
        <v>10950</v>
      </c>
      <c r="H41" s="68"/>
      <c r="I41" s="68"/>
    </row>
    <row r="42" spans="1:9" ht="15" thickBot="1">
      <c r="A42" s="29" t="s">
        <v>45</v>
      </c>
      <c r="B42" s="1"/>
      <c r="C42" s="30"/>
      <c r="D42" s="1"/>
      <c r="E42" s="1"/>
      <c r="F42" s="1"/>
      <c r="G42" s="26"/>
      <c r="H42" s="66"/>
      <c r="I42" s="66"/>
    </row>
    <row r="43" spans="1:10" s="5" customFormat="1" ht="13.5">
      <c r="A43" s="75"/>
      <c r="B43" s="57" t="s">
        <v>46</v>
      </c>
      <c r="C43" s="12">
        <v>25</v>
      </c>
      <c r="D43" s="57" t="s">
        <v>33</v>
      </c>
      <c r="E43" s="15">
        <v>2</v>
      </c>
      <c r="F43" s="57" t="s">
        <v>34</v>
      </c>
      <c r="G43" s="76">
        <f>C43*E43</f>
        <v>50</v>
      </c>
      <c r="H43" s="66"/>
      <c r="I43" s="66"/>
      <c r="J43" s="59"/>
    </row>
    <row r="44" spans="1:10" s="5" customFormat="1" ht="13.5">
      <c r="A44" s="75"/>
      <c r="B44" s="57" t="s">
        <v>47</v>
      </c>
      <c r="C44" s="13">
        <v>25</v>
      </c>
      <c r="D44" s="57" t="s">
        <v>33</v>
      </c>
      <c r="E44" s="16">
        <v>2</v>
      </c>
      <c r="F44" s="57" t="s">
        <v>34</v>
      </c>
      <c r="G44" s="76">
        <f>C44*E44</f>
        <v>50</v>
      </c>
      <c r="H44" s="66"/>
      <c r="I44" s="66"/>
      <c r="J44" s="59"/>
    </row>
    <row r="45" spans="1:10" s="5" customFormat="1" ht="18" thickBot="1">
      <c r="A45" s="75"/>
      <c r="B45" s="57" t="s">
        <v>48</v>
      </c>
      <c r="C45" s="14">
        <v>25</v>
      </c>
      <c r="D45" s="57" t="s">
        <v>33</v>
      </c>
      <c r="E45" s="17">
        <v>1</v>
      </c>
      <c r="F45" s="57" t="s">
        <v>34</v>
      </c>
      <c r="G45" s="77">
        <f>C45*E45</f>
        <v>25</v>
      </c>
      <c r="H45" s="67"/>
      <c r="I45" s="67"/>
      <c r="J45" s="59"/>
    </row>
    <row r="46" spans="1:9" ht="13.5">
      <c r="A46" s="32" t="s">
        <v>0</v>
      </c>
      <c r="B46" s="1"/>
      <c r="C46" s="30"/>
      <c r="D46" s="1"/>
      <c r="E46" s="33">
        <f>SUM(E43:E45)</f>
        <v>5</v>
      </c>
      <c r="F46" s="1"/>
      <c r="G46" s="26">
        <f>SUM(G43:G45)</f>
        <v>125</v>
      </c>
      <c r="H46" s="66"/>
      <c r="I46" s="66"/>
    </row>
    <row r="47" spans="1:9" ht="15" thickBot="1">
      <c r="A47" s="29" t="s">
        <v>57</v>
      </c>
      <c r="B47" s="1"/>
      <c r="C47" s="30"/>
      <c r="D47" s="1"/>
      <c r="E47" s="1"/>
      <c r="F47" s="1"/>
      <c r="G47" s="26"/>
      <c r="H47" s="66"/>
      <c r="I47" s="66"/>
    </row>
    <row r="48" spans="1:9" ht="13.5">
      <c r="A48" s="31"/>
      <c r="B48" s="1" t="s">
        <v>58</v>
      </c>
      <c r="C48" s="12">
        <v>5000</v>
      </c>
      <c r="D48" s="57" t="s">
        <v>67</v>
      </c>
      <c r="E48" s="15">
        <v>1</v>
      </c>
      <c r="F48" s="57" t="s">
        <v>66</v>
      </c>
      <c r="G48" s="26">
        <f>C48*E48</f>
        <v>5000</v>
      </c>
      <c r="H48" s="66"/>
      <c r="I48" s="66"/>
    </row>
    <row r="49" spans="1:9" ht="13.5">
      <c r="A49" s="31"/>
      <c r="B49" s="1" t="s">
        <v>59</v>
      </c>
      <c r="C49" s="13">
        <v>0</v>
      </c>
      <c r="D49" s="57" t="s">
        <v>67</v>
      </c>
      <c r="E49" s="16">
        <v>1</v>
      </c>
      <c r="F49" s="57" t="s">
        <v>66</v>
      </c>
      <c r="G49" s="26">
        <f aca="true" t="shared" si="1" ref="G49:G56">C49*E49</f>
        <v>0</v>
      </c>
      <c r="H49" s="66"/>
      <c r="I49" s="66"/>
    </row>
    <row r="50" spans="1:9" ht="13.5">
      <c r="A50" s="31"/>
      <c r="B50" s="1" t="s">
        <v>60</v>
      </c>
      <c r="C50" s="13">
        <v>0</v>
      </c>
      <c r="D50" s="57" t="s">
        <v>67</v>
      </c>
      <c r="E50" s="16">
        <v>1</v>
      </c>
      <c r="F50" s="57" t="s">
        <v>66</v>
      </c>
      <c r="G50" s="26">
        <f t="shared" si="1"/>
        <v>0</v>
      </c>
      <c r="H50" s="66"/>
      <c r="I50" s="66"/>
    </row>
    <row r="51" spans="1:9" ht="13.5">
      <c r="A51" s="31"/>
      <c r="B51" s="1" t="s">
        <v>61</v>
      </c>
      <c r="C51" s="13">
        <v>6000</v>
      </c>
      <c r="D51" s="57" t="s">
        <v>67</v>
      </c>
      <c r="E51" s="16">
        <v>1</v>
      </c>
      <c r="F51" s="57" t="s">
        <v>66</v>
      </c>
      <c r="G51" s="26">
        <f t="shared" si="1"/>
        <v>6000</v>
      </c>
      <c r="H51" s="66"/>
      <c r="I51" s="66"/>
    </row>
    <row r="52" spans="1:9" ht="13.5">
      <c r="A52" s="31"/>
      <c r="B52" s="1" t="s">
        <v>39</v>
      </c>
      <c r="C52" s="13">
        <v>4000</v>
      </c>
      <c r="D52" s="57" t="s">
        <v>67</v>
      </c>
      <c r="E52" s="16">
        <v>1</v>
      </c>
      <c r="F52" s="57" t="s">
        <v>66</v>
      </c>
      <c r="G52" s="26">
        <f t="shared" si="1"/>
        <v>4000</v>
      </c>
      <c r="H52" s="66"/>
      <c r="I52" s="66"/>
    </row>
    <row r="53" spans="1:9" ht="13.5">
      <c r="A53" s="31"/>
      <c r="B53" s="1" t="s">
        <v>62</v>
      </c>
      <c r="C53" s="13">
        <v>0</v>
      </c>
      <c r="D53" s="57" t="s">
        <v>67</v>
      </c>
      <c r="E53" s="16">
        <v>1</v>
      </c>
      <c r="F53" s="57" t="s">
        <v>66</v>
      </c>
      <c r="G53" s="26">
        <f t="shared" si="1"/>
        <v>0</v>
      </c>
      <c r="H53" s="66"/>
      <c r="I53" s="66"/>
    </row>
    <row r="54" spans="1:9" ht="13.5">
      <c r="A54" s="31"/>
      <c r="B54" s="1" t="s">
        <v>63</v>
      </c>
      <c r="C54" s="13">
        <v>5000</v>
      </c>
      <c r="D54" s="57" t="s">
        <v>67</v>
      </c>
      <c r="E54" s="16">
        <v>1</v>
      </c>
      <c r="F54" s="57" t="s">
        <v>66</v>
      </c>
      <c r="G54" s="26">
        <f t="shared" si="1"/>
        <v>5000</v>
      </c>
      <c r="H54" s="66"/>
      <c r="I54" s="66"/>
    </row>
    <row r="55" spans="1:9" ht="13.5">
      <c r="A55" s="31"/>
      <c r="B55" s="1" t="s">
        <v>64</v>
      </c>
      <c r="C55" s="13">
        <v>0</v>
      </c>
      <c r="D55" s="57" t="s">
        <v>67</v>
      </c>
      <c r="E55" s="16">
        <v>1</v>
      </c>
      <c r="F55" s="57" t="s">
        <v>66</v>
      </c>
      <c r="G55" s="26">
        <f t="shared" si="1"/>
        <v>0</v>
      </c>
      <c r="H55" s="66"/>
      <c r="I55" s="66"/>
    </row>
    <row r="56" spans="1:9" ht="18" thickBot="1">
      <c r="A56" s="31"/>
      <c r="B56" s="1" t="s">
        <v>65</v>
      </c>
      <c r="C56" s="14">
        <v>5000</v>
      </c>
      <c r="D56" s="57" t="s">
        <v>67</v>
      </c>
      <c r="E56" s="17">
        <v>1</v>
      </c>
      <c r="F56" s="57" t="s">
        <v>66</v>
      </c>
      <c r="G56" s="24">
        <f t="shared" si="1"/>
        <v>5000</v>
      </c>
      <c r="H56" s="67"/>
      <c r="I56" s="67"/>
    </row>
    <row r="57" spans="1:10" s="4" customFormat="1" ht="13.5">
      <c r="A57" s="32" t="s">
        <v>0</v>
      </c>
      <c r="B57" s="33"/>
      <c r="C57" s="34"/>
      <c r="D57" s="33"/>
      <c r="E57" s="33">
        <f>SUM(E48:E56)</f>
        <v>9</v>
      </c>
      <c r="F57" s="33"/>
      <c r="G57" s="25">
        <f>SUM(G48:G56)</f>
        <v>25000</v>
      </c>
      <c r="H57" s="68"/>
      <c r="I57" s="68"/>
      <c r="J57" s="69"/>
    </row>
    <row r="58" spans="1:9" ht="13.5">
      <c r="A58" s="31"/>
      <c r="B58" s="1"/>
      <c r="C58" s="30"/>
      <c r="D58" s="1"/>
      <c r="E58" s="1"/>
      <c r="F58" s="1"/>
      <c r="G58" s="26"/>
      <c r="H58" s="66"/>
      <c r="I58" s="66"/>
    </row>
    <row r="59" spans="1:9" ht="13.5">
      <c r="A59" s="44" t="s">
        <v>99</v>
      </c>
      <c r="B59" s="45"/>
      <c r="C59" s="46"/>
      <c r="D59" s="45"/>
      <c r="E59" s="45"/>
      <c r="F59" s="45"/>
      <c r="G59" s="47">
        <f>SUMPRODUCT(("total"=$A4:$A58)*($G$4:$G$58))</f>
        <v>235845</v>
      </c>
      <c r="H59" s="65"/>
      <c r="I59" s="65"/>
    </row>
    <row r="60" spans="1:9" ht="13.5">
      <c r="A60" s="114" t="s">
        <v>100</v>
      </c>
      <c r="B60" s="115"/>
      <c r="C60" s="115"/>
      <c r="D60" s="115"/>
      <c r="E60" s="115"/>
      <c r="F60" s="115"/>
      <c r="G60" s="116"/>
      <c r="H60" s="64"/>
      <c r="I60" s="64"/>
    </row>
    <row r="61" spans="1:9" ht="13.5">
      <c r="A61" s="35" t="s">
        <v>68</v>
      </c>
      <c r="B61" s="10" t="s">
        <v>69</v>
      </c>
      <c r="C61" s="11" t="s">
        <v>7</v>
      </c>
      <c r="D61" s="10" t="s">
        <v>11</v>
      </c>
      <c r="E61" s="10" t="s">
        <v>8</v>
      </c>
      <c r="F61" s="10" t="s">
        <v>9</v>
      </c>
      <c r="G61" s="22" t="s">
        <v>0</v>
      </c>
      <c r="H61" s="65"/>
      <c r="I61" s="65"/>
    </row>
    <row r="62" spans="1:9" ht="15" thickBot="1">
      <c r="A62" s="29" t="s">
        <v>111</v>
      </c>
      <c r="B62" s="1"/>
      <c r="C62" s="30"/>
      <c r="D62" s="1"/>
      <c r="E62" s="1"/>
      <c r="F62" s="1"/>
      <c r="G62" s="23"/>
      <c r="H62" s="70"/>
      <c r="I62" s="70"/>
    </row>
    <row r="63" spans="1:9" ht="13.5">
      <c r="A63" s="31"/>
      <c r="B63" s="1" t="s">
        <v>108</v>
      </c>
      <c r="C63" s="12">
        <v>1130</v>
      </c>
      <c r="D63" s="96" t="s">
        <v>214</v>
      </c>
      <c r="E63" s="15">
        <v>1</v>
      </c>
      <c r="F63" s="96" t="s">
        <v>214</v>
      </c>
      <c r="G63" s="28">
        <f>C63*E63</f>
        <v>1130</v>
      </c>
      <c r="H63" s="71"/>
      <c r="I63" s="71"/>
    </row>
    <row r="64" spans="1:9" ht="13.5">
      <c r="A64" s="31"/>
      <c r="B64" s="1" t="s">
        <v>109</v>
      </c>
      <c r="C64" s="13">
        <v>400</v>
      </c>
      <c r="D64" s="96" t="s">
        <v>214</v>
      </c>
      <c r="E64" s="16">
        <v>1</v>
      </c>
      <c r="F64" s="96" t="s">
        <v>214</v>
      </c>
      <c r="G64" s="28">
        <f>C64*E64</f>
        <v>400</v>
      </c>
      <c r="H64" s="71"/>
      <c r="I64" s="71"/>
    </row>
    <row r="65" spans="1:9" ht="18" thickBot="1">
      <c r="A65" s="31"/>
      <c r="B65" s="1" t="s">
        <v>110</v>
      </c>
      <c r="C65" s="14">
        <v>400</v>
      </c>
      <c r="D65" s="96" t="s">
        <v>214</v>
      </c>
      <c r="E65" s="17">
        <v>1</v>
      </c>
      <c r="F65" s="96" t="s">
        <v>214</v>
      </c>
      <c r="G65" s="24">
        <f>C65*E65</f>
        <v>400</v>
      </c>
      <c r="H65" s="67"/>
      <c r="I65" s="67"/>
    </row>
    <row r="66" spans="1:10" s="4" customFormat="1" ht="13.5">
      <c r="A66" s="32" t="s">
        <v>0</v>
      </c>
      <c r="B66" s="33"/>
      <c r="C66" s="34"/>
      <c r="D66" s="33"/>
      <c r="E66" s="33"/>
      <c r="F66" s="33"/>
      <c r="G66" s="25">
        <f>SUM(G63:G65)</f>
        <v>1930</v>
      </c>
      <c r="H66" s="68"/>
      <c r="I66" s="68"/>
      <c r="J66" s="69"/>
    </row>
    <row r="67" spans="1:9" ht="15" thickBot="1">
      <c r="A67" s="29" t="s">
        <v>20</v>
      </c>
      <c r="B67" s="1"/>
      <c r="C67" s="30"/>
      <c r="D67" s="1"/>
      <c r="E67" s="1"/>
      <c r="F67" s="1"/>
      <c r="G67" s="26"/>
      <c r="H67" s="66"/>
      <c r="I67" s="66"/>
    </row>
    <row r="68" spans="1:9" ht="13.5">
      <c r="A68" s="31"/>
      <c r="B68" s="1" t="s">
        <v>112</v>
      </c>
      <c r="C68" s="12">
        <v>2500</v>
      </c>
      <c r="D68" s="96" t="s">
        <v>214</v>
      </c>
      <c r="E68" s="15">
        <v>1</v>
      </c>
      <c r="F68" s="96" t="s">
        <v>214</v>
      </c>
      <c r="G68" s="28">
        <f>C68*E68</f>
        <v>2500</v>
      </c>
      <c r="H68" s="71"/>
      <c r="I68" s="71"/>
    </row>
    <row r="69" spans="1:9" ht="13.5">
      <c r="A69" s="31"/>
      <c r="B69" s="1" t="s">
        <v>113</v>
      </c>
      <c r="C69" s="13">
        <v>97</v>
      </c>
      <c r="D69" s="96" t="s">
        <v>214</v>
      </c>
      <c r="E69" s="16">
        <v>1</v>
      </c>
      <c r="F69" s="96" t="s">
        <v>214</v>
      </c>
      <c r="G69" s="28">
        <f>C69*E69</f>
        <v>97</v>
      </c>
      <c r="H69" s="71"/>
      <c r="I69" s="71"/>
    </row>
    <row r="70" spans="1:9" ht="18" thickBot="1">
      <c r="A70" s="31"/>
      <c r="B70" s="1" t="s">
        <v>114</v>
      </c>
      <c r="C70" s="14">
        <v>1782</v>
      </c>
      <c r="D70" s="96" t="s">
        <v>214</v>
      </c>
      <c r="E70" s="17">
        <v>1</v>
      </c>
      <c r="F70" s="96" t="s">
        <v>214</v>
      </c>
      <c r="G70" s="24">
        <f>C70*E70</f>
        <v>1782</v>
      </c>
      <c r="H70" s="67"/>
      <c r="I70" s="67"/>
    </row>
    <row r="71" spans="1:10" s="4" customFormat="1" ht="13.5">
      <c r="A71" s="32" t="s">
        <v>0</v>
      </c>
      <c r="B71" s="33"/>
      <c r="C71" s="34"/>
      <c r="D71" s="33"/>
      <c r="E71" s="33"/>
      <c r="F71" s="33"/>
      <c r="G71" s="25">
        <f>SUM(G68:G70)</f>
        <v>4379</v>
      </c>
      <c r="H71" s="68"/>
      <c r="I71" s="68"/>
      <c r="J71" s="69"/>
    </row>
    <row r="72" spans="1:9" ht="15" thickBot="1">
      <c r="A72" s="29" t="s">
        <v>115</v>
      </c>
      <c r="B72" s="1"/>
      <c r="C72" s="30"/>
      <c r="D72" s="1"/>
      <c r="E72" s="1"/>
      <c r="F72" s="1"/>
      <c r="G72" s="26"/>
      <c r="H72" s="66"/>
      <c r="I72" s="66"/>
    </row>
    <row r="73" spans="1:9" ht="13.5">
      <c r="A73" s="31"/>
      <c r="B73" s="1" t="s">
        <v>116</v>
      </c>
      <c r="C73" s="12">
        <v>534</v>
      </c>
      <c r="D73" s="96" t="s">
        <v>214</v>
      </c>
      <c r="E73" s="15">
        <v>1</v>
      </c>
      <c r="F73" s="96" t="s">
        <v>214</v>
      </c>
      <c r="G73" s="28">
        <f>C73*E73</f>
        <v>534</v>
      </c>
      <c r="H73" s="71"/>
      <c r="I73" s="71"/>
    </row>
    <row r="74" spans="1:9" ht="13.5">
      <c r="A74" s="31"/>
      <c r="B74" s="57" t="s">
        <v>117</v>
      </c>
      <c r="C74" s="13">
        <v>0</v>
      </c>
      <c r="D74" s="96" t="s">
        <v>214</v>
      </c>
      <c r="E74" s="16">
        <v>1</v>
      </c>
      <c r="F74" s="96" t="s">
        <v>214</v>
      </c>
      <c r="G74" s="28">
        <f>C74*E74</f>
        <v>0</v>
      </c>
      <c r="H74" s="71"/>
      <c r="I74" s="71"/>
    </row>
    <row r="75" spans="1:9" ht="18" thickBot="1">
      <c r="A75" s="31"/>
      <c r="B75" s="1" t="s">
        <v>118</v>
      </c>
      <c r="C75" s="14">
        <v>600</v>
      </c>
      <c r="D75" s="96" t="s">
        <v>214</v>
      </c>
      <c r="E75" s="17">
        <v>1</v>
      </c>
      <c r="F75" s="96" t="s">
        <v>214</v>
      </c>
      <c r="G75" s="24">
        <f>C75*E75</f>
        <v>600</v>
      </c>
      <c r="H75" s="67"/>
      <c r="I75" s="67"/>
    </row>
    <row r="76" spans="1:10" s="4" customFormat="1" ht="13.5">
      <c r="A76" s="32" t="s">
        <v>0</v>
      </c>
      <c r="B76" s="33"/>
      <c r="C76" s="34"/>
      <c r="D76" s="33"/>
      <c r="E76" s="33"/>
      <c r="F76" s="33"/>
      <c r="G76" s="25">
        <f>SUM(G73:G75)</f>
        <v>1134</v>
      </c>
      <c r="H76" s="68"/>
      <c r="I76" s="68"/>
      <c r="J76" s="69"/>
    </row>
    <row r="77" spans="1:9" ht="15" thickBot="1">
      <c r="A77" s="29" t="s">
        <v>107</v>
      </c>
      <c r="B77" s="1"/>
      <c r="C77" s="30"/>
      <c r="D77" s="1"/>
      <c r="E77" s="1"/>
      <c r="F77" s="1"/>
      <c r="G77" s="26"/>
      <c r="H77" s="66"/>
      <c r="I77" s="66"/>
    </row>
    <row r="78" spans="1:9" ht="13.5">
      <c r="A78" s="31"/>
      <c r="B78" s="1" t="s">
        <v>119</v>
      </c>
      <c r="C78" s="12">
        <v>1142</v>
      </c>
      <c r="D78" s="96" t="s">
        <v>214</v>
      </c>
      <c r="E78" s="15">
        <v>1</v>
      </c>
      <c r="F78" s="96" t="s">
        <v>214</v>
      </c>
      <c r="G78" s="28">
        <f>C78*E78</f>
        <v>1142</v>
      </c>
      <c r="H78" s="71"/>
      <c r="I78" s="71"/>
    </row>
    <row r="79" spans="1:9" ht="13.5">
      <c r="A79" s="31"/>
      <c r="B79" s="1" t="s">
        <v>120</v>
      </c>
      <c r="C79" s="13">
        <v>761.42</v>
      </c>
      <c r="D79" s="96" t="s">
        <v>214</v>
      </c>
      <c r="E79" s="16">
        <v>1</v>
      </c>
      <c r="F79" s="96" t="s">
        <v>214</v>
      </c>
      <c r="G79" s="28">
        <f>C79*E79</f>
        <v>761.42</v>
      </c>
      <c r="H79" s="71"/>
      <c r="I79" s="71"/>
    </row>
    <row r="80" spans="1:9" ht="13.5">
      <c r="A80" s="31"/>
      <c r="B80" s="1" t="s">
        <v>121</v>
      </c>
      <c r="C80" s="13">
        <v>1350</v>
      </c>
      <c r="D80" s="96" t="s">
        <v>214</v>
      </c>
      <c r="E80" s="16">
        <v>1</v>
      </c>
      <c r="F80" s="96" t="s">
        <v>214</v>
      </c>
      <c r="G80" s="28">
        <f>C80*E80</f>
        <v>1350</v>
      </c>
      <c r="H80" s="71"/>
      <c r="I80" s="71"/>
    </row>
    <row r="81" spans="1:9" ht="13.5">
      <c r="A81" s="31"/>
      <c r="B81" s="1" t="s">
        <v>122</v>
      </c>
      <c r="C81" s="13">
        <v>1062</v>
      </c>
      <c r="D81" s="96" t="s">
        <v>214</v>
      </c>
      <c r="E81" s="16">
        <v>1</v>
      </c>
      <c r="F81" s="96" t="s">
        <v>214</v>
      </c>
      <c r="G81" s="28">
        <f>C81*E81</f>
        <v>1062</v>
      </c>
      <c r="H81" s="71"/>
      <c r="I81" s="71"/>
    </row>
    <row r="82" spans="1:9" ht="18" thickBot="1">
      <c r="A82" s="31"/>
      <c r="B82" s="1" t="s">
        <v>123</v>
      </c>
      <c r="C82" s="14">
        <v>0</v>
      </c>
      <c r="D82" s="96" t="s">
        <v>214</v>
      </c>
      <c r="E82" s="17">
        <v>1</v>
      </c>
      <c r="F82" s="96" t="s">
        <v>214</v>
      </c>
      <c r="G82" s="24">
        <f>C82*E82</f>
        <v>0</v>
      </c>
      <c r="H82" s="67"/>
      <c r="I82" s="67"/>
    </row>
    <row r="83" spans="1:10" s="4" customFormat="1" ht="13.5">
      <c r="A83" s="32" t="s">
        <v>0</v>
      </c>
      <c r="B83" s="33"/>
      <c r="C83" s="34"/>
      <c r="D83" s="33"/>
      <c r="E83" s="33"/>
      <c r="F83" s="33"/>
      <c r="G83" s="25">
        <f>SUM(G78:G82)</f>
        <v>4315.42</v>
      </c>
      <c r="H83" s="68"/>
      <c r="I83" s="68"/>
      <c r="J83" s="69"/>
    </row>
    <row r="84" spans="1:9" ht="15" thickBot="1">
      <c r="A84" s="29" t="s">
        <v>124</v>
      </c>
      <c r="B84" s="1"/>
      <c r="C84" s="30"/>
      <c r="D84" s="1"/>
      <c r="E84" s="1"/>
      <c r="F84" s="1"/>
      <c r="G84" s="26"/>
      <c r="H84" s="66"/>
      <c r="I84" s="66"/>
    </row>
    <row r="85" spans="1:9" ht="13.5">
      <c r="A85" s="31"/>
      <c r="B85" s="1" t="s">
        <v>125</v>
      </c>
      <c r="C85" s="12">
        <v>1000</v>
      </c>
      <c r="D85" s="96" t="s">
        <v>214</v>
      </c>
      <c r="E85" s="15">
        <v>1</v>
      </c>
      <c r="F85" s="96" t="s">
        <v>214</v>
      </c>
      <c r="G85" s="28">
        <f>C85*E85</f>
        <v>1000</v>
      </c>
      <c r="H85" s="71"/>
      <c r="I85" s="71"/>
    </row>
    <row r="86" spans="1:9" ht="13.5">
      <c r="A86" s="31"/>
      <c r="B86" s="1" t="s">
        <v>126</v>
      </c>
      <c r="C86" s="13">
        <v>15000</v>
      </c>
      <c r="D86" s="96" t="s">
        <v>214</v>
      </c>
      <c r="E86" s="16">
        <v>1</v>
      </c>
      <c r="F86" s="96" t="s">
        <v>214</v>
      </c>
      <c r="G86" s="28">
        <f>C86*E86</f>
        <v>15000</v>
      </c>
      <c r="H86" s="71"/>
      <c r="I86" s="71"/>
    </row>
    <row r="87" spans="1:9" ht="13.5">
      <c r="A87" s="31"/>
      <c r="B87" s="1" t="s">
        <v>127</v>
      </c>
      <c r="C87" s="13">
        <v>4000</v>
      </c>
      <c r="D87" s="96" t="s">
        <v>214</v>
      </c>
      <c r="E87" s="16">
        <v>1</v>
      </c>
      <c r="F87" s="96" t="s">
        <v>214</v>
      </c>
      <c r="G87" s="28">
        <f>C87*E87</f>
        <v>4000</v>
      </c>
      <c r="H87" s="71"/>
      <c r="I87" s="71"/>
    </row>
    <row r="88" spans="1:9" ht="18" thickBot="1">
      <c r="A88" s="31"/>
      <c r="B88" s="1" t="s">
        <v>128</v>
      </c>
      <c r="C88" s="14">
        <v>8000</v>
      </c>
      <c r="D88" s="96" t="s">
        <v>214</v>
      </c>
      <c r="E88" s="17">
        <v>1</v>
      </c>
      <c r="F88" s="96" t="s">
        <v>214</v>
      </c>
      <c r="G88" s="24">
        <f>C88*E88</f>
        <v>8000</v>
      </c>
      <c r="H88" s="67"/>
      <c r="I88" s="67"/>
    </row>
    <row r="89" spans="1:10" s="4" customFormat="1" ht="13.5">
      <c r="A89" s="32" t="s">
        <v>0</v>
      </c>
      <c r="B89" s="33"/>
      <c r="C89" s="34"/>
      <c r="D89" s="33"/>
      <c r="E89" s="33"/>
      <c r="F89" s="33"/>
      <c r="G89" s="25">
        <f>SUM(G85:G88)</f>
        <v>28000</v>
      </c>
      <c r="H89" s="68"/>
      <c r="I89" s="68"/>
      <c r="J89" s="69"/>
    </row>
    <row r="90" spans="1:9" ht="15" thickBot="1">
      <c r="A90" s="29" t="s">
        <v>129</v>
      </c>
      <c r="B90" s="1"/>
      <c r="C90" s="30"/>
      <c r="D90" s="1"/>
      <c r="E90" s="1"/>
      <c r="F90" s="1"/>
      <c r="G90" s="26"/>
      <c r="H90" s="66"/>
      <c r="I90" s="66"/>
    </row>
    <row r="91" spans="1:9" ht="13.5">
      <c r="A91" s="31"/>
      <c r="B91" s="1" t="s">
        <v>130</v>
      </c>
      <c r="C91" s="12">
        <v>77500</v>
      </c>
      <c r="D91" s="96" t="s">
        <v>214</v>
      </c>
      <c r="E91" s="15">
        <v>1</v>
      </c>
      <c r="F91" s="96" t="s">
        <v>214</v>
      </c>
      <c r="G91" s="28">
        <f aca="true" t="shared" si="2" ref="G91:G101">C91*E91</f>
        <v>77500</v>
      </c>
      <c r="H91" s="71"/>
      <c r="I91" s="71"/>
    </row>
    <row r="92" spans="1:9" ht="13.5">
      <c r="A92" s="31"/>
      <c r="B92" s="1" t="s">
        <v>131</v>
      </c>
      <c r="C92" s="13">
        <v>5615</v>
      </c>
      <c r="D92" s="96" t="s">
        <v>214</v>
      </c>
      <c r="E92" s="16">
        <v>1</v>
      </c>
      <c r="F92" s="96" t="s">
        <v>214</v>
      </c>
      <c r="G92" s="28">
        <f t="shared" si="2"/>
        <v>5615</v>
      </c>
      <c r="H92" s="71"/>
      <c r="I92" s="71"/>
    </row>
    <row r="93" spans="1:9" ht="13.5">
      <c r="A93" s="31"/>
      <c r="B93" s="1" t="s">
        <v>132</v>
      </c>
      <c r="C93" s="13">
        <v>3880</v>
      </c>
      <c r="D93" s="96" t="s">
        <v>214</v>
      </c>
      <c r="E93" s="16">
        <v>1</v>
      </c>
      <c r="F93" s="96" t="s">
        <v>214</v>
      </c>
      <c r="G93" s="28">
        <f t="shared" si="2"/>
        <v>3880</v>
      </c>
      <c r="H93" s="71"/>
      <c r="I93" s="71"/>
    </row>
    <row r="94" spans="1:9" ht="13.5">
      <c r="A94" s="31"/>
      <c r="B94" s="1" t="s">
        <v>133</v>
      </c>
      <c r="C94" s="13">
        <v>1500</v>
      </c>
      <c r="D94" s="96" t="s">
        <v>214</v>
      </c>
      <c r="E94" s="16">
        <v>1</v>
      </c>
      <c r="F94" s="96" t="s">
        <v>214</v>
      </c>
      <c r="G94" s="28">
        <f t="shared" si="2"/>
        <v>1500</v>
      </c>
      <c r="H94" s="71"/>
      <c r="I94" s="71"/>
    </row>
    <row r="95" spans="1:9" ht="13.5">
      <c r="A95" s="31"/>
      <c r="B95" s="1" t="s">
        <v>134</v>
      </c>
      <c r="C95" s="13">
        <v>10000</v>
      </c>
      <c r="D95" s="96" t="s">
        <v>214</v>
      </c>
      <c r="E95" s="16">
        <v>1</v>
      </c>
      <c r="F95" s="96" t="s">
        <v>214</v>
      </c>
      <c r="G95" s="28">
        <f t="shared" si="2"/>
        <v>10000</v>
      </c>
      <c r="H95" s="71"/>
      <c r="I95" s="71"/>
    </row>
    <row r="96" spans="1:9" ht="13.5">
      <c r="A96" s="31"/>
      <c r="B96" s="1" t="s">
        <v>135</v>
      </c>
      <c r="C96" s="13">
        <v>70</v>
      </c>
      <c r="D96" s="96" t="s">
        <v>214</v>
      </c>
      <c r="E96" s="16">
        <v>1</v>
      </c>
      <c r="F96" s="96" t="s">
        <v>214</v>
      </c>
      <c r="G96" s="28">
        <f t="shared" si="2"/>
        <v>70</v>
      </c>
      <c r="H96" s="71"/>
      <c r="I96" s="71"/>
    </row>
    <row r="97" spans="1:9" ht="13.5">
      <c r="A97" s="31"/>
      <c r="B97" s="1" t="s">
        <v>136</v>
      </c>
      <c r="C97" s="13">
        <v>500</v>
      </c>
      <c r="D97" s="96" t="s">
        <v>214</v>
      </c>
      <c r="E97" s="16">
        <v>1</v>
      </c>
      <c r="F97" s="96" t="s">
        <v>214</v>
      </c>
      <c r="G97" s="28">
        <f t="shared" si="2"/>
        <v>500</v>
      </c>
      <c r="H97" s="71"/>
      <c r="I97" s="71"/>
    </row>
    <row r="98" spans="1:9" ht="13.5">
      <c r="A98" s="31"/>
      <c r="B98" s="1" t="s">
        <v>137</v>
      </c>
      <c r="C98" s="13">
        <v>5000</v>
      </c>
      <c r="D98" s="96" t="s">
        <v>214</v>
      </c>
      <c r="E98" s="16">
        <v>1</v>
      </c>
      <c r="F98" s="96" t="s">
        <v>214</v>
      </c>
      <c r="G98" s="28">
        <f t="shared" si="2"/>
        <v>5000</v>
      </c>
      <c r="H98" s="71"/>
      <c r="I98" s="71"/>
    </row>
    <row r="99" spans="1:9" ht="13.5">
      <c r="A99" s="31"/>
      <c r="B99" s="1" t="s">
        <v>138</v>
      </c>
      <c r="C99" s="13">
        <v>6662</v>
      </c>
      <c r="D99" s="96" t="s">
        <v>214</v>
      </c>
      <c r="E99" s="16">
        <v>1</v>
      </c>
      <c r="F99" s="96" t="s">
        <v>214</v>
      </c>
      <c r="G99" s="28">
        <f t="shared" si="2"/>
        <v>6662</v>
      </c>
      <c r="H99" s="71"/>
      <c r="I99" s="71"/>
    </row>
    <row r="100" spans="1:9" ht="13.5">
      <c r="A100" s="31"/>
      <c r="B100" s="1" t="s">
        <v>139</v>
      </c>
      <c r="C100" s="13">
        <v>761</v>
      </c>
      <c r="D100" s="96" t="s">
        <v>214</v>
      </c>
      <c r="E100" s="16">
        <v>1</v>
      </c>
      <c r="F100" s="96" t="s">
        <v>214</v>
      </c>
      <c r="G100" s="28">
        <f t="shared" si="2"/>
        <v>761</v>
      </c>
      <c r="H100" s="71"/>
      <c r="I100" s="71"/>
    </row>
    <row r="101" spans="1:9" ht="18" thickBot="1">
      <c r="A101" s="31"/>
      <c r="B101" s="1" t="s">
        <v>140</v>
      </c>
      <c r="C101" s="14">
        <v>6420</v>
      </c>
      <c r="D101" s="96" t="s">
        <v>214</v>
      </c>
      <c r="E101" s="17">
        <v>1</v>
      </c>
      <c r="F101" s="96" t="s">
        <v>214</v>
      </c>
      <c r="G101" s="24">
        <f t="shared" si="2"/>
        <v>6420</v>
      </c>
      <c r="H101" s="67"/>
      <c r="I101" s="67"/>
    </row>
    <row r="102" spans="1:10" s="4" customFormat="1" ht="13.5">
      <c r="A102" s="32" t="s">
        <v>0</v>
      </c>
      <c r="B102" s="33"/>
      <c r="C102" s="34"/>
      <c r="D102" s="33"/>
      <c r="E102" s="33"/>
      <c r="F102" s="33"/>
      <c r="G102" s="25">
        <f>SUM(G91:G101)</f>
        <v>117908</v>
      </c>
      <c r="H102" s="68"/>
      <c r="I102" s="68"/>
      <c r="J102" s="69"/>
    </row>
    <row r="103" spans="1:9" ht="15" thickBot="1">
      <c r="A103" s="29" t="s">
        <v>141</v>
      </c>
      <c r="B103" s="1"/>
      <c r="C103" s="30"/>
      <c r="D103" s="1"/>
      <c r="E103" s="1"/>
      <c r="F103" s="1"/>
      <c r="G103" s="26"/>
      <c r="H103" s="66"/>
      <c r="I103" s="66"/>
    </row>
    <row r="104" spans="1:9" ht="13.5">
      <c r="A104" s="31"/>
      <c r="B104" s="1" t="s">
        <v>142</v>
      </c>
      <c r="C104" s="12">
        <v>0</v>
      </c>
      <c r="D104" s="96" t="s">
        <v>214</v>
      </c>
      <c r="E104" s="15">
        <v>1</v>
      </c>
      <c r="F104" s="96" t="s">
        <v>214</v>
      </c>
      <c r="G104" s="28">
        <f aca="true" t="shared" si="3" ref="G104:G109">C104*E104</f>
        <v>0</v>
      </c>
      <c r="H104" s="71"/>
      <c r="I104" s="71"/>
    </row>
    <row r="105" spans="1:9" ht="13.5">
      <c r="A105" s="31"/>
      <c r="B105" s="1" t="s">
        <v>131</v>
      </c>
      <c r="C105" s="13">
        <v>0</v>
      </c>
      <c r="D105" s="96" t="s">
        <v>214</v>
      </c>
      <c r="E105" s="16">
        <v>1</v>
      </c>
      <c r="F105" s="96" t="s">
        <v>214</v>
      </c>
      <c r="G105" s="28">
        <f t="shared" si="3"/>
        <v>0</v>
      </c>
      <c r="H105" s="71"/>
      <c r="I105" s="71"/>
    </row>
    <row r="106" spans="1:9" ht="13.5">
      <c r="A106" s="31"/>
      <c r="B106" s="1" t="s">
        <v>143</v>
      </c>
      <c r="C106" s="13">
        <v>1000</v>
      </c>
      <c r="D106" s="96" t="s">
        <v>214</v>
      </c>
      <c r="E106" s="16">
        <v>1</v>
      </c>
      <c r="F106" s="96" t="s">
        <v>214</v>
      </c>
      <c r="G106" s="28">
        <f t="shared" si="3"/>
        <v>1000</v>
      </c>
      <c r="H106" s="71"/>
      <c r="I106" s="71"/>
    </row>
    <row r="107" spans="1:9" ht="13.5">
      <c r="A107" s="31"/>
      <c r="B107" s="1" t="s">
        <v>144</v>
      </c>
      <c r="C107" s="13">
        <v>2000</v>
      </c>
      <c r="D107" s="96" t="s">
        <v>214</v>
      </c>
      <c r="E107" s="16">
        <v>1</v>
      </c>
      <c r="F107" s="96" t="s">
        <v>214</v>
      </c>
      <c r="G107" s="28">
        <f t="shared" si="3"/>
        <v>2000</v>
      </c>
      <c r="H107" s="71"/>
      <c r="I107" s="71"/>
    </row>
    <row r="108" spans="1:9" ht="13.5">
      <c r="A108" s="31"/>
      <c r="B108" s="1" t="s">
        <v>145</v>
      </c>
      <c r="C108" s="13">
        <v>225</v>
      </c>
      <c r="D108" s="96" t="s">
        <v>214</v>
      </c>
      <c r="E108" s="16">
        <v>1</v>
      </c>
      <c r="F108" s="96" t="s">
        <v>214</v>
      </c>
      <c r="G108" s="28">
        <f t="shared" si="3"/>
        <v>225</v>
      </c>
      <c r="H108" s="71"/>
      <c r="I108" s="71"/>
    </row>
    <row r="109" spans="1:9" ht="18" thickBot="1">
      <c r="A109" s="31"/>
      <c r="B109" s="1" t="s">
        <v>146</v>
      </c>
      <c r="C109" s="14">
        <v>1365</v>
      </c>
      <c r="D109" s="96" t="s">
        <v>214</v>
      </c>
      <c r="E109" s="17">
        <v>1</v>
      </c>
      <c r="F109" s="96" t="s">
        <v>214</v>
      </c>
      <c r="G109" s="24">
        <f t="shared" si="3"/>
        <v>1365</v>
      </c>
      <c r="H109" s="67"/>
      <c r="I109" s="67"/>
    </row>
    <row r="110" spans="1:10" s="4" customFormat="1" ht="13.5">
      <c r="A110" s="32" t="s">
        <v>0</v>
      </c>
      <c r="B110" s="33"/>
      <c r="C110" s="34"/>
      <c r="D110" s="33"/>
      <c r="E110" s="33"/>
      <c r="F110" s="33"/>
      <c r="G110" s="25">
        <f>SUM(G104:G109)</f>
        <v>4590</v>
      </c>
      <c r="H110" s="68"/>
      <c r="I110" s="68"/>
      <c r="J110" s="69"/>
    </row>
    <row r="111" spans="1:9" ht="15" thickBot="1">
      <c r="A111" s="29" t="s">
        <v>147</v>
      </c>
      <c r="B111" s="1"/>
      <c r="C111" s="30"/>
      <c r="D111" s="1"/>
      <c r="E111" s="1"/>
      <c r="F111" s="1"/>
      <c r="G111" s="26"/>
      <c r="H111" s="66"/>
      <c r="I111" s="66"/>
    </row>
    <row r="112" spans="1:9" ht="13.5">
      <c r="A112" s="31"/>
      <c r="B112" s="1" t="s">
        <v>148</v>
      </c>
      <c r="C112" s="12">
        <v>1500</v>
      </c>
      <c r="D112" s="96" t="s">
        <v>214</v>
      </c>
      <c r="E112" s="15">
        <v>1</v>
      </c>
      <c r="F112" s="96" t="s">
        <v>214</v>
      </c>
      <c r="G112" s="26">
        <f>C112*E112</f>
        <v>1500</v>
      </c>
      <c r="H112" s="66"/>
      <c r="I112" s="66"/>
    </row>
    <row r="113" spans="1:9" ht="13.5">
      <c r="A113" s="31"/>
      <c r="B113" s="1" t="s">
        <v>149</v>
      </c>
      <c r="C113" s="13">
        <v>2028</v>
      </c>
      <c r="D113" s="96" t="s">
        <v>214</v>
      </c>
      <c r="E113" s="16">
        <v>1</v>
      </c>
      <c r="F113" s="96" t="s">
        <v>214</v>
      </c>
      <c r="G113" s="26">
        <f>C113*E113</f>
        <v>2028</v>
      </c>
      <c r="H113" s="66"/>
      <c r="I113" s="66"/>
    </row>
    <row r="114" spans="1:9" ht="18" thickBot="1">
      <c r="A114" s="31"/>
      <c r="B114" s="1" t="s">
        <v>150</v>
      </c>
      <c r="C114" s="14">
        <v>2500</v>
      </c>
      <c r="D114" s="96" t="s">
        <v>214</v>
      </c>
      <c r="E114" s="17">
        <v>1</v>
      </c>
      <c r="F114" s="96" t="s">
        <v>214</v>
      </c>
      <c r="G114" s="24">
        <f>C114*E114</f>
        <v>2500</v>
      </c>
      <c r="H114" s="67"/>
      <c r="I114" s="67"/>
    </row>
    <row r="115" spans="1:10" s="4" customFormat="1" ht="13.5">
      <c r="A115" s="32" t="s">
        <v>0</v>
      </c>
      <c r="B115" s="33"/>
      <c r="C115" s="34"/>
      <c r="D115" s="33"/>
      <c r="E115" s="33"/>
      <c r="F115" s="33"/>
      <c r="G115" s="25">
        <f>SUM(G112:G114)</f>
        <v>6028</v>
      </c>
      <c r="H115" s="68"/>
      <c r="I115" s="68"/>
      <c r="J115" s="69"/>
    </row>
    <row r="116" spans="1:9" ht="15" thickBot="1">
      <c r="A116" s="29" t="s">
        <v>193</v>
      </c>
      <c r="B116" s="1"/>
      <c r="C116" s="30"/>
      <c r="D116" s="1"/>
      <c r="E116" s="1"/>
      <c r="F116" s="1"/>
      <c r="G116" s="26"/>
      <c r="H116" s="66"/>
      <c r="I116" s="66"/>
    </row>
    <row r="117" spans="1:9" ht="18" thickBot="1">
      <c r="A117" s="31"/>
      <c r="B117" s="1" t="s">
        <v>194</v>
      </c>
      <c r="C117" s="20">
        <v>271</v>
      </c>
      <c r="D117" s="96" t="s">
        <v>214</v>
      </c>
      <c r="E117" s="19">
        <v>1</v>
      </c>
      <c r="F117" s="96" t="s">
        <v>214</v>
      </c>
      <c r="G117" s="24">
        <f>C117*E117</f>
        <v>271</v>
      </c>
      <c r="H117" s="67"/>
      <c r="I117" s="67"/>
    </row>
    <row r="118" spans="1:10" s="4" customFormat="1" ht="13.5">
      <c r="A118" s="32" t="s">
        <v>0</v>
      </c>
      <c r="B118" s="33"/>
      <c r="C118" s="34"/>
      <c r="D118" s="33"/>
      <c r="E118" s="33"/>
      <c r="F118" s="33"/>
      <c r="G118" s="25">
        <f>SUM(G117)</f>
        <v>271</v>
      </c>
      <c r="H118" s="68"/>
      <c r="I118" s="68"/>
      <c r="J118" s="69"/>
    </row>
    <row r="119" spans="1:9" ht="13.5">
      <c r="A119" s="31"/>
      <c r="B119" s="1"/>
      <c r="C119" s="30"/>
      <c r="D119" s="1"/>
      <c r="E119" s="1"/>
      <c r="F119" s="1"/>
      <c r="G119" s="26"/>
      <c r="H119" s="66"/>
      <c r="I119" s="66"/>
    </row>
    <row r="120" spans="1:9" ht="13.5">
      <c r="A120" s="43" t="s">
        <v>202</v>
      </c>
      <c r="B120" s="36"/>
      <c r="C120" s="37"/>
      <c r="D120" s="36"/>
      <c r="E120" s="36"/>
      <c r="F120" s="36"/>
      <c r="G120" s="38">
        <f>SUMPRODUCT(("total"=$A62:$A119)*($G$62:$G$119))</f>
        <v>168555.41999999998</v>
      </c>
      <c r="H120" s="65"/>
      <c r="I120" s="65"/>
    </row>
    <row r="121" ht="18" customHeight="1"/>
    <row r="122" ht="18" customHeight="1"/>
    <row r="123" ht="18" customHeight="1"/>
  </sheetData>
  <sheetProtection/>
  <mergeCells count="3">
    <mergeCell ref="A2:G2"/>
    <mergeCell ref="A60:G60"/>
    <mergeCell ref="A1:G1"/>
  </mergeCells>
  <printOptions/>
  <pageMargins left="0.7" right="0.7" top="0.75" bottom="0.75" header="0.3" footer="0.3"/>
  <pageSetup fitToHeight="3" horizontalDpi="600" verticalDpi="600" orientation="portrait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="125" zoomScaleNormal="125" workbookViewId="0" topLeftCell="A2">
      <selection activeCell="A1" sqref="A1:G1"/>
    </sheetView>
  </sheetViews>
  <sheetFormatPr defaultColWidth="0" defaultRowHeight="15" zeroHeight="1"/>
  <cols>
    <col min="1" max="1" width="33.8515625" style="0" customWidth="1"/>
    <col min="2" max="2" width="53.8515625" style="0" customWidth="1"/>
    <col min="3" max="3" width="12.8515625" style="3" customWidth="1"/>
    <col min="4" max="4" width="13.8515625" style="0" customWidth="1"/>
    <col min="5" max="5" width="8.8515625" style="0" customWidth="1"/>
    <col min="6" max="6" width="12.8515625" style="0" customWidth="1"/>
    <col min="7" max="7" width="12.8515625" style="3" customWidth="1"/>
    <col min="8" max="9" width="3.00390625" style="63" customWidth="1"/>
    <col min="10" max="10" width="3.00390625" style="59" customWidth="1"/>
    <col min="11" max="16384" width="8.8515625" style="0" hidden="1" customWidth="1"/>
  </cols>
  <sheetData>
    <row r="1" spans="1:7" ht="13.5">
      <c r="A1" s="117" t="s">
        <v>204</v>
      </c>
      <c r="B1" s="118"/>
      <c r="C1" s="118"/>
      <c r="D1" s="118"/>
      <c r="E1" s="118"/>
      <c r="F1" s="118"/>
      <c r="G1" s="119"/>
    </row>
    <row r="2" spans="1:9" ht="13.5">
      <c r="A2" s="111" t="s">
        <v>2</v>
      </c>
      <c r="B2" s="112"/>
      <c r="C2" s="112"/>
      <c r="D2" s="112"/>
      <c r="E2" s="112"/>
      <c r="F2" s="112"/>
      <c r="G2" s="113"/>
      <c r="H2" s="64"/>
      <c r="I2" s="64"/>
    </row>
    <row r="3" spans="1:9" ht="13.5">
      <c r="A3" s="35" t="s">
        <v>68</v>
      </c>
      <c r="B3" s="10" t="s">
        <v>69</v>
      </c>
      <c r="C3" s="11" t="s">
        <v>7</v>
      </c>
      <c r="D3" s="10" t="s">
        <v>11</v>
      </c>
      <c r="E3" s="10" t="s">
        <v>8</v>
      </c>
      <c r="F3" s="10" t="s">
        <v>9</v>
      </c>
      <c r="G3" s="22" t="s">
        <v>0</v>
      </c>
      <c r="H3" s="65"/>
      <c r="I3" s="65"/>
    </row>
    <row r="4" spans="1:9" ht="15" thickBot="1">
      <c r="A4" s="29" t="s">
        <v>3</v>
      </c>
      <c r="B4" s="1"/>
      <c r="C4" s="30"/>
      <c r="D4" s="1"/>
      <c r="E4" s="1"/>
      <c r="F4" s="1"/>
      <c r="G4" s="26"/>
      <c r="H4" s="66"/>
      <c r="I4" s="66"/>
    </row>
    <row r="5" spans="1:9" ht="13.5">
      <c r="A5" s="31"/>
      <c r="B5" s="1" t="s">
        <v>4</v>
      </c>
      <c r="C5" s="12">
        <v>100</v>
      </c>
      <c r="D5" s="1" t="s">
        <v>12</v>
      </c>
      <c r="E5" s="15">
        <v>0</v>
      </c>
      <c r="F5" s="1" t="s">
        <v>10</v>
      </c>
      <c r="G5" s="26">
        <f>C5*E5</f>
        <v>0</v>
      </c>
      <c r="H5" s="66"/>
      <c r="I5" s="66"/>
    </row>
    <row r="6" spans="1:9" ht="13.5">
      <c r="A6" s="31"/>
      <c r="B6" s="1" t="s">
        <v>5</v>
      </c>
      <c r="C6" s="13">
        <v>150</v>
      </c>
      <c r="D6" s="1" t="s">
        <v>12</v>
      </c>
      <c r="E6" s="16">
        <v>0</v>
      </c>
      <c r="F6" s="1" t="s">
        <v>10</v>
      </c>
      <c r="G6" s="26">
        <f>C6*E6</f>
        <v>0</v>
      </c>
      <c r="H6" s="66"/>
      <c r="I6" s="66"/>
    </row>
    <row r="7" spans="1:9" ht="18" thickBot="1">
      <c r="A7" s="31"/>
      <c r="B7" s="1" t="s">
        <v>6</v>
      </c>
      <c r="C7" s="14">
        <v>200</v>
      </c>
      <c r="D7" s="1" t="s">
        <v>12</v>
      </c>
      <c r="E7" s="17">
        <v>0</v>
      </c>
      <c r="F7" s="1" t="s">
        <v>10</v>
      </c>
      <c r="G7" s="24">
        <f>C7*E7</f>
        <v>0</v>
      </c>
      <c r="H7" s="67"/>
      <c r="I7" s="67"/>
    </row>
    <row r="8" spans="1:9" ht="13.5">
      <c r="A8" s="32" t="s">
        <v>0</v>
      </c>
      <c r="B8" s="1"/>
      <c r="C8" s="30"/>
      <c r="D8" s="1"/>
      <c r="E8" s="33">
        <f>SUM(E5:E7)</f>
        <v>0</v>
      </c>
      <c r="F8" s="1"/>
      <c r="G8" s="25">
        <f>SUM(G5:G7)</f>
        <v>0</v>
      </c>
      <c r="H8" s="68"/>
      <c r="I8" s="68"/>
    </row>
    <row r="9" spans="1:9" ht="15" thickBot="1">
      <c r="A9" s="29" t="s">
        <v>13</v>
      </c>
      <c r="B9" s="1"/>
      <c r="C9" s="30"/>
      <c r="D9" s="1"/>
      <c r="E9" s="1"/>
      <c r="F9" s="1"/>
      <c r="G9" s="26"/>
      <c r="H9" s="66"/>
      <c r="I9" s="66"/>
    </row>
    <row r="10" spans="1:9" ht="13.5">
      <c r="A10" s="31"/>
      <c r="B10" s="1" t="s">
        <v>14</v>
      </c>
      <c r="C10" s="12">
        <v>50</v>
      </c>
      <c r="D10" s="1" t="s">
        <v>19</v>
      </c>
      <c r="E10" s="15">
        <v>0</v>
      </c>
      <c r="F10" s="1" t="s">
        <v>18</v>
      </c>
      <c r="G10" s="26">
        <f>C10*E10</f>
        <v>0</v>
      </c>
      <c r="H10" s="66"/>
      <c r="I10" s="66"/>
    </row>
    <row r="11" spans="1:9" ht="13.5">
      <c r="A11" s="31"/>
      <c r="B11" s="1" t="s">
        <v>15</v>
      </c>
      <c r="C11" s="13">
        <v>325</v>
      </c>
      <c r="D11" s="1" t="s">
        <v>19</v>
      </c>
      <c r="E11" s="16">
        <v>4</v>
      </c>
      <c r="F11" s="1" t="s">
        <v>18</v>
      </c>
      <c r="G11" s="26">
        <f>C11*E11</f>
        <v>1300</v>
      </c>
      <c r="H11" s="66"/>
      <c r="I11" s="66"/>
    </row>
    <row r="12" spans="1:9" ht="13.5">
      <c r="A12" s="31"/>
      <c r="B12" s="1" t="s">
        <v>16</v>
      </c>
      <c r="C12" s="13">
        <v>650</v>
      </c>
      <c r="D12" s="1" t="s">
        <v>19</v>
      </c>
      <c r="E12" s="16">
        <v>26</v>
      </c>
      <c r="F12" s="1" t="s">
        <v>18</v>
      </c>
      <c r="G12" s="26">
        <f>C12*E12</f>
        <v>16900</v>
      </c>
      <c r="H12" s="66"/>
      <c r="I12" s="66"/>
    </row>
    <row r="13" spans="1:9" ht="18" thickBot="1">
      <c r="A13" s="31"/>
      <c r="B13" s="1" t="s">
        <v>17</v>
      </c>
      <c r="C13" s="14">
        <v>250</v>
      </c>
      <c r="D13" s="1" t="s">
        <v>19</v>
      </c>
      <c r="E13" s="17">
        <v>0</v>
      </c>
      <c r="F13" s="1" t="s">
        <v>18</v>
      </c>
      <c r="G13" s="24">
        <f>C13*E13</f>
        <v>0</v>
      </c>
      <c r="H13" s="67"/>
      <c r="I13" s="67"/>
    </row>
    <row r="14" spans="1:9" ht="13.5">
      <c r="A14" s="32" t="s">
        <v>0</v>
      </c>
      <c r="B14" s="1"/>
      <c r="C14" s="30"/>
      <c r="D14" s="1"/>
      <c r="E14" s="33">
        <f>SUM(E10:E13)</f>
        <v>30</v>
      </c>
      <c r="F14" s="1"/>
      <c r="G14" s="25">
        <f>SUM(G10:G13)</f>
        <v>18200</v>
      </c>
      <c r="H14" s="68"/>
      <c r="I14" s="68"/>
    </row>
    <row r="15" spans="1:9" ht="15" thickBot="1">
      <c r="A15" s="29" t="s">
        <v>20</v>
      </c>
      <c r="B15" s="1"/>
      <c r="C15" s="30"/>
      <c r="D15" s="1"/>
      <c r="E15" s="1"/>
      <c r="F15" s="1"/>
      <c r="G15" s="26"/>
      <c r="H15" s="66"/>
      <c r="I15" s="66"/>
    </row>
    <row r="16" spans="1:9" ht="13.5">
      <c r="A16" s="31"/>
      <c r="B16" s="1" t="s">
        <v>24</v>
      </c>
      <c r="C16" s="12">
        <v>20</v>
      </c>
      <c r="D16" s="1" t="s">
        <v>27</v>
      </c>
      <c r="E16" s="15">
        <v>0</v>
      </c>
      <c r="F16" s="1" t="s">
        <v>26</v>
      </c>
      <c r="G16" s="26">
        <f>C16*E16</f>
        <v>0</v>
      </c>
      <c r="H16" s="66"/>
      <c r="I16" s="66"/>
    </row>
    <row r="17" spans="1:10" s="5" customFormat="1" ht="18" thickBot="1">
      <c r="A17" s="75"/>
      <c r="B17" s="57" t="s">
        <v>25</v>
      </c>
      <c r="C17" s="14">
        <v>15</v>
      </c>
      <c r="D17" s="57" t="s">
        <v>28</v>
      </c>
      <c r="E17" s="17">
        <v>0</v>
      </c>
      <c r="F17" s="57" t="s">
        <v>29</v>
      </c>
      <c r="G17" s="77">
        <f>C17*E17</f>
        <v>0</v>
      </c>
      <c r="H17" s="67"/>
      <c r="I17" s="67"/>
      <c r="J17" s="59"/>
    </row>
    <row r="18" spans="1:10" s="7" customFormat="1" ht="13.5">
      <c r="A18" s="48" t="s">
        <v>0</v>
      </c>
      <c r="B18" s="49"/>
      <c r="C18" s="50"/>
      <c r="D18" s="49"/>
      <c r="E18" s="49">
        <f>SUM(E16:E17)</f>
        <v>0</v>
      </c>
      <c r="F18" s="49"/>
      <c r="G18" s="27">
        <f>SUM(G16:G17)</f>
        <v>0</v>
      </c>
      <c r="H18" s="68"/>
      <c r="I18" s="68"/>
      <c r="J18" s="69"/>
    </row>
    <row r="19" spans="1:10" s="6" customFormat="1" ht="13.5">
      <c r="A19" s="51" t="s">
        <v>30</v>
      </c>
      <c r="B19" s="52"/>
      <c r="C19" s="53"/>
      <c r="D19" s="52"/>
      <c r="E19" s="52"/>
      <c r="F19" s="52"/>
      <c r="G19" s="54"/>
      <c r="H19" s="70"/>
      <c r="I19" s="70"/>
      <c r="J19" s="59"/>
    </row>
    <row r="20" spans="1:10" s="6" customFormat="1" ht="13.5">
      <c r="A20" s="55" t="s">
        <v>0</v>
      </c>
      <c r="B20" s="52"/>
      <c r="C20" s="53"/>
      <c r="D20" s="52"/>
      <c r="E20" s="52"/>
      <c r="F20" s="52"/>
      <c r="G20" s="56">
        <f>'JJF 2017'!G10</f>
        <v>100</v>
      </c>
      <c r="H20" s="68"/>
      <c r="I20" s="68"/>
      <c r="J20" s="59"/>
    </row>
    <row r="21" spans="1:9" ht="15" thickBot="1">
      <c r="A21" s="29" t="s">
        <v>43</v>
      </c>
      <c r="B21" s="1"/>
      <c r="C21" s="30"/>
      <c r="D21" s="1"/>
      <c r="E21" s="1"/>
      <c r="F21" s="1"/>
      <c r="G21" s="26"/>
      <c r="H21" s="66"/>
      <c r="I21" s="66"/>
    </row>
    <row r="22" spans="1:9" ht="13.5">
      <c r="A22" s="31"/>
      <c r="B22" s="1" t="s">
        <v>31</v>
      </c>
      <c r="C22" s="12">
        <v>50</v>
      </c>
      <c r="D22" s="1" t="s">
        <v>33</v>
      </c>
      <c r="E22" s="15">
        <v>0</v>
      </c>
      <c r="F22" s="1" t="s">
        <v>34</v>
      </c>
      <c r="G22" s="26">
        <f>C22*E22</f>
        <v>0</v>
      </c>
      <c r="H22" s="66"/>
      <c r="I22" s="66"/>
    </row>
    <row r="23" spans="1:9" ht="13.5">
      <c r="A23" s="31"/>
      <c r="B23" s="1" t="s">
        <v>32</v>
      </c>
      <c r="C23" s="13">
        <v>95</v>
      </c>
      <c r="D23" s="1" t="s">
        <v>33</v>
      </c>
      <c r="E23" s="18">
        <v>0</v>
      </c>
      <c r="F23" s="1" t="s">
        <v>34</v>
      </c>
      <c r="G23" s="26">
        <f>C23*E23</f>
        <v>0</v>
      </c>
      <c r="H23" s="66"/>
      <c r="I23" s="66"/>
    </row>
    <row r="24" spans="1:9" ht="13.5">
      <c r="A24" s="31"/>
      <c r="B24" s="1" t="s">
        <v>35</v>
      </c>
      <c r="C24" s="13">
        <v>175</v>
      </c>
      <c r="D24" s="1" t="s">
        <v>33</v>
      </c>
      <c r="E24" s="16">
        <f>2100/C24</f>
        <v>12</v>
      </c>
      <c r="F24" s="1" t="s">
        <v>34</v>
      </c>
      <c r="G24" s="26">
        <f aca="true" t="shared" si="0" ref="G24:G36">C24*E24</f>
        <v>2100</v>
      </c>
      <c r="H24" s="66"/>
      <c r="I24" s="66"/>
    </row>
    <row r="25" spans="1:9" ht="13.5">
      <c r="A25" s="31"/>
      <c r="B25" s="1" t="s">
        <v>36</v>
      </c>
      <c r="C25" s="13">
        <v>200</v>
      </c>
      <c r="D25" s="1" t="s">
        <v>33</v>
      </c>
      <c r="E25" s="16">
        <v>0</v>
      </c>
      <c r="F25" s="1" t="s">
        <v>34</v>
      </c>
      <c r="G25" s="26">
        <f t="shared" si="0"/>
        <v>0</v>
      </c>
      <c r="H25" s="66"/>
      <c r="I25" s="66"/>
    </row>
    <row r="26" spans="1:9" ht="13.5">
      <c r="A26" s="31"/>
      <c r="B26" s="1" t="s">
        <v>37</v>
      </c>
      <c r="C26" s="13">
        <v>250</v>
      </c>
      <c r="D26" s="1" t="s">
        <v>33</v>
      </c>
      <c r="E26" s="16">
        <v>0</v>
      </c>
      <c r="F26" s="1" t="s">
        <v>34</v>
      </c>
      <c r="G26" s="26">
        <f t="shared" si="0"/>
        <v>0</v>
      </c>
      <c r="H26" s="66"/>
      <c r="I26" s="66"/>
    </row>
    <row r="27" spans="1:9" ht="13.5">
      <c r="A27" s="31"/>
      <c r="B27" s="1" t="s">
        <v>38</v>
      </c>
      <c r="C27" s="13">
        <v>60</v>
      </c>
      <c r="D27" s="1" t="s">
        <v>33</v>
      </c>
      <c r="E27" s="16">
        <v>0</v>
      </c>
      <c r="F27" s="1" t="s">
        <v>34</v>
      </c>
      <c r="G27" s="26">
        <f t="shared" si="0"/>
        <v>0</v>
      </c>
      <c r="H27" s="66"/>
      <c r="I27" s="66"/>
    </row>
    <row r="28" spans="1:9" ht="13.5">
      <c r="A28" s="31"/>
      <c r="B28" s="1" t="s">
        <v>42</v>
      </c>
      <c r="C28" s="13">
        <v>40</v>
      </c>
      <c r="D28" s="1" t="s">
        <v>33</v>
      </c>
      <c r="E28" s="16">
        <v>0</v>
      </c>
      <c r="F28" s="1" t="s">
        <v>34</v>
      </c>
      <c r="G28" s="26">
        <f t="shared" si="0"/>
        <v>0</v>
      </c>
      <c r="H28" s="66"/>
      <c r="I28" s="66"/>
    </row>
    <row r="29" spans="1:9" ht="13.5">
      <c r="A29" s="31"/>
      <c r="B29" s="1" t="s">
        <v>49</v>
      </c>
      <c r="C29" s="13">
        <v>75</v>
      </c>
      <c r="D29" s="1" t="s">
        <v>33</v>
      </c>
      <c r="E29" s="16">
        <f>450/C29</f>
        <v>6</v>
      </c>
      <c r="F29" s="1" t="s">
        <v>34</v>
      </c>
      <c r="G29" s="26">
        <f t="shared" si="0"/>
        <v>450</v>
      </c>
      <c r="H29" s="66"/>
      <c r="I29" s="66"/>
    </row>
    <row r="30" spans="1:9" ht="13.5">
      <c r="A30" s="31"/>
      <c r="B30" s="1" t="s">
        <v>50</v>
      </c>
      <c r="C30" s="13">
        <v>100</v>
      </c>
      <c r="D30" s="1" t="s">
        <v>33</v>
      </c>
      <c r="E30" s="16">
        <v>0</v>
      </c>
      <c r="F30" s="1" t="s">
        <v>34</v>
      </c>
      <c r="G30" s="26">
        <f t="shared" si="0"/>
        <v>0</v>
      </c>
      <c r="H30" s="66"/>
      <c r="I30" s="66"/>
    </row>
    <row r="31" spans="1:9" ht="13.5">
      <c r="A31" s="31"/>
      <c r="B31" s="1" t="s">
        <v>51</v>
      </c>
      <c r="C31" s="13">
        <v>125</v>
      </c>
      <c r="D31" s="1" t="s">
        <v>33</v>
      </c>
      <c r="E31" s="16">
        <v>0</v>
      </c>
      <c r="F31" s="1" t="s">
        <v>34</v>
      </c>
      <c r="G31" s="26">
        <f t="shared" si="0"/>
        <v>0</v>
      </c>
      <c r="H31" s="66"/>
      <c r="I31" s="66"/>
    </row>
    <row r="32" spans="1:9" ht="13.5">
      <c r="A32" s="31"/>
      <c r="B32" s="1" t="s">
        <v>52</v>
      </c>
      <c r="C32" s="13">
        <v>145</v>
      </c>
      <c r="D32" s="1" t="s">
        <v>33</v>
      </c>
      <c r="E32" s="16">
        <v>0</v>
      </c>
      <c r="F32" s="1" t="s">
        <v>34</v>
      </c>
      <c r="G32" s="26">
        <f t="shared" si="0"/>
        <v>0</v>
      </c>
      <c r="H32" s="66"/>
      <c r="I32" s="66"/>
    </row>
    <row r="33" spans="1:9" ht="13.5">
      <c r="A33" s="31"/>
      <c r="B33" s="1" t="s">
        <v>53</v>
      </c>
      <c r="C33" s="13">
        <v>27</v>
      </c>
      <c r="D33" s="1" t="s">
        <v>33</v>
      </c>
      <c r="E33" s="16">
        <v>0</v>
      </c>
      <c r="F33" s="1" t="s">
        <v>34</v>
      </c>
      <c r="G33" s="26">
        <f t="shared" si="0"/>
        <v>0</v>
      </c>
      <c r="H33" s="66"/>
      <c r="I33" s="66"/>
    </row>
    <row r="34" spans="1:9" ht="13.5">
      <c r="A34" s="31"/>
      <c r="B34" s="1" t="s">
        <v>54</v>
      </c>
      <c r="C34" s="13">
        <v>75</v>
      </c>
      <c r="D34" s="1" t="s">
        <v>33</v>
      </c>
      <c r="E34" s="21">
        <f>50/C34</f>
        <v>0.6666666666666666</v>
      </c>
      <c r="F34" s="1" t="s">
        <v>34</v>
      </c>
      <c r="G34" s="26">
        <f t="shared" si="0"/>
        <v>50</v>
      </c>
      <c r="H34" s="66"/>
      <c r="I34" s="66"/>
    </row>
    <row r="35" spans="1:9" ht="13.5">
      <c r="A35" s="31"/>
      <c r="B35" s="1" t="s">
        <v>55</v>
      </c>
      <c r="C35" s="13">
        <v>100</v>
      </c>
      <c r="D35" s="1" t="s">
        <v>33</v>
      </c>
      <c r="E35" s="16">
        <v>0</v>
      </c>
      <c r="F35" s="1" t="s">
        <v>34</v>
      </c>
      <c r="G35" s="26">
        <f t="shared" si="0"/>
        <v>0</v>
      </c>
      <c r="H35" s="66"/>
      <c r="I35" s="66"/>
    </row>
    <row r="36" spans="1:9" ht="18" thickBot="1">
      <c r="A36" s="31"/>
      <c r="B36" s="1" t="s">
        <v>56</v>
      </c>
      <c r="C36" s="14">
        <v>100</v>
      </c>
      <c r="D36" s="1" t="s">
        <v>33</v>
      </c>
      <c r="E36" s="17">
        <v>0</v>
      </c>
      <c r="F36" s="1" t="s">
        <v>34</v>
      </c>
      <c r="G36" s="24">
        <f t="shared" si="0"/>
        <v>0</v>
      </c>
      <c r="H36" s="67"/>
      <c r="I36" s="67"/>
    </row>
    <row r="37" spans="1:9" ht="13.5">
      <c r="A37" s="32" t="s">
        <v>0</v>
      </c>
      <c r="B37" s="1"/>
      <c r="C37" s="30"/>
      <c r="D37" s="1"/>
      <c r="E37" s="33">
        <f>SUM(E22:E36)</f>
        <v>18.666666666666668</v>
      </c>
      <c r="F37" s="1"/>
      <c r="G37" s="25">
        <f>SUM(G22:G36)</f>
        <v>2600</v>
      </c>
      <c r="H37" s="68"/>
      <c r="I37" s="68"/>
    </row>
    <row r="38" spans="1:9" ht="15" thickBot="1">
      <c r="A38" s="29" t="s">
        <v>44</v>
      </c>
      <c r="B38" s="1"/>
      <c r="C38" s="30"/>
      <c r="D38" s="1"/>
      <c r="E38" s="1"/>
      <c r="F38" s="1"/>
      <c r="G38" s="26"/>
      <c r="H38" s="66"/>
      <c r="I38" s="66"/>
    </row>
    <row r="39" spans="1:9" ht="13.5">
      <c r="A39" s="31"/>
      <c r="B39" s="1" t="s">
        <v>40</v>
      </c>
      <c r="C39" s="12">
        <v>150</v>
      </c>
      <c r="D39" s="1" t="s">
        <v>33</v>
      </c>
      <c r="E39" s="15">
        <v>0</v>
      </c>
      <c r="F39" s="1" t="s">
        <v>34</v>
      </c>
      <c r="G39" s="26">
        <f>C39*E39</f>
        <v>0</v>
      </c>
      <c r="H39" s="66"/>
      <c r="I39" s="66"/>
    </row>
    <row r="40" spans="1:9" ht="18" thickBot="1">
      <c r="A40" s="31"/>
      <c r="B40" s="1" t="s">
        <v>41</v>
      </c>
      <c r="C40" s="14">
        <v>100</v>
      </c>
      <c r="D40" s="1" t="s">
        <v>33</v>
      </c>
      <c r="E40" s="17">
        <v>0</v>
      </c>
      <c r="F40" s="1" t="s">
        <v>34</v>
      </c>
      <c r="G40" s="24">
        <f>C40*E40</f>
        <v>0</v>
      </c>
      <c r="H40" s="67"/>
      <c r="I40" s="67"/>
    </row>
    <row r="41" spans="1:9" ht="13.5">
      <c r="A41" s="32" t="s">
        <v>0</v>
      </c>
      <c r="B41" s="1"/>
      <c r="C41" s="30"/>
      <c r="D41" s="1"/>
      <c r="E41" s="33">
        <f>SUM(E39:E40)</f>
        <v>0</v>
      </c>
      <c r="F41" s="1"/>
      <c r="G41" s="25">
        <f>SUM(G39:G40)</f>
        <v>0</v>
      </c>
      <c r="H41" s="68"/>
      <c r="I41" s="68"/>
    </row>
    <row r="42" spans="1:9" ht="15" thickBot="1">
      <c r="A42" s="29" t="s">
        <v>45</v>
      </c>
      <c r="B42" s="1"/>
      <c r="C42" s="30"/>
      <c r="D42" s="1"/>
      <c r="E42" s="1"/>
      <c r="F42" s="1"/>
      <c r="G42" s="26"/>
      <c r="H42" s="66"/>
      <c r="I42" s="66"/>
    </row>
    <row r="43" spans="1:10" s="5" customFormat="1" ht="13.5">
      <c r="A43" s="75"/>
      <c r="B43" s="57" t="s">
        <v>46</v>
      </c>
      <c r="C43" s="12">
        <v>25</v>
      </c>
      <c r="D43" s="57" t="s">
        <v>33</v>
      </c>
      <c r="E43" s="15">
        <v>0</v>
      </c>
      <c r="F43" s="57" t="s">
        <v>34</v>
      </c>
      <c r="G43" s="76">
        <f>C43*E43</f>
        <v>0</v>
      </c>
      <c r="H43" s="66"/>
      <c r="I43" s="66"/>
      <c r="J43" s="59"/>
    </row>
    <row r="44" spans="1:10" s="5" customFormat="1" ht="13.5">
      <c r="A44" s="75"/>
      <c r="B44" s="57" t="s">
        <v>47</v>
      </c>
      <c r="C44" s="13">
        <v>25</v>
      </c>
      <c r="D44" s="57" t="s">
        <v>33</v>
      </c>
      <c r="E44" s="16">
        <v>0</v>
      </c>
      <c r="F44" s="57" t="s">
        <v>34</v>
      </c>
      <c r="G44" s="76">
        <f>C44*E44</f>
        <v>0</v>
      </c>
      <c r="H44" s="66"/>
      <c r="I44" s="66"/>
      <c r="J44" s="59"/>
    </row>
    <row r="45" spans="1:10" s="5" customFormat="1" ht="18" thickBot="1">
      <c r="A45" s="75"/>
      <c r="B45" s="57" t="s">
        <v>48</v>
      </c>
      <c r="C45" s="14">
        <v>25</v>
      </c>
      <c r="D45" s="57" t="s">
        <v>33</v>
      </c>
      <c r="E45" s="17">
        <v>0</v>
      </c>
      <c r="F45" s="57" t="s">
        <v>34</v>
      </c>
      <c r="G45" s="77">
        <f>C45*E45</f>
        <v>0</v>
      </c>
      <c r="H45" s="67"/>
      <c r="I45" s="67"/>
      <c r="J45" s="59"/>
    </row>
    <row r="46" spans="1:9" ht="13.5">
      <c r="A46" s="32" t="s">
        <v>0</v>
      </c>
      <c r="B46" s="1"/>
      <c r="C46" s="30"/>
      <c r="D46" s="1"/>
      <c r="E46" s="33">
        <v>0</v>
      </c>
      <c r="F46" s="1"/>
      <c r="G46" s="26">
        <f>SUM(G43:G45)</f>
        <v>0</v>
      </c>
      <c r="H46" s="66"/>
      <c r="I46" s="66"/>
    </row>
    <row r="47" spans="1:9" ht="15" thickBot="1">
      <c r="A47" s="29" t="s">
        <v>57</v>
      </c>
      <c r="B47" s="1"/>
      <c r="C47" s="30"/>
      <c r="D47" s="1"/>
      <c r="E47" s="1"/>
      <c r="F47" s="1"/>
      <c r="G47" s="26"/>
      <c r="H47" s="66"/>
      <c r="I47" s="66"/>
    </row>
    <row r="48" spans="1:9" ht="13.5">
      <c r="A48" s="31"/>
      <c r="B48" s="1" t="s">
        <v>70</v>
      </c>
      <c r="C48" s="12">
        <v>5000</v>
      </c>
      <c r="D48" s="57" t="s">
        <v>67</v>
      </c>
      <c r="E48" s="15">
        <v>1</v>
      </c>
      <c r="F48" s="57" t="s">
        <v>66</v>
      </c>
      <c r="G48" s="26">
        <f>C48*E48</f>
        <v>5000</v>
      </c>
      <c r="H48" s="66"/>
      <c r="I48" s="66"/>
    </row>
    <row r="49" spans="1:9" ht="18" thickBot="1">
      <c r="A49" s="31"/>
      <c r="B49" s="1" t="s">
        <v>71</v>
      </c>
      <c r="C49" s="14">
        <v>5000</v>
      </c>
      <c r="D49" s="57" t="s">
        <v>67</v>
      </c>
      <c r="E49" s="17">
        <v>1</v>
      </c>
      <c r="F49" s="57" t="s">
        <v>66</v>
      </c>
      <c r="G49" s="24">
        <f>C49*E49</f>
        <v>5000</v>
      </c>
      <c r="H49" s="67"/>
      <c r="I49" s="67"/>
    </row>
    <row r="50" spans="1:10" s="4" customFormat="1" ht="13.5">
      <c r="A50" s="32" t="s">
        <v>0</v>
      </c>
      <c r="B50" s="33"/>
      <c r="C50" s="34"/>
      <c r="D50" s="33"/>
      <c r="E50" s="33">
        <f>SUM(E48:E49)</f>
        <v>2</v>
      </c>
      <c r="F50" s="33"/>
      <c r="G50" s="25">
        <f>SUM(G48:G49)</f>
        <v>10000</v>
      </c>
      <c r="H50" s="68"/>
      <c r="I50" s="68"/>
      <c r="J50" s="69"/>
    </row>
    <row r="51" spans="1:9" ht="13.5">
      <c r="A51" s="31"/>
      <c r="B51" s="1"/>
      <c r="C51" s="30"/>
      <c r="D51" s="1"/>
      <c r="E51" s="1"/>
      <c r="F51" s="1"/>
      <c r="G51" s="26"/>
      <c r="H51" s="66"/>
      <c r="I51" s="66"/>
    </row>
    <row r="52" spans="1:9" ht="13.5">
      <c r="A52" s="44" t="s">
        <v>99</v>
      </c>
      <c r="B52" s="45"/>
      <c r="C52" s="46"/>
      <c r="D52" s="45"/>
      <c r="E52" s="45"/>
      <c r="F52" s="45"/>
      <c r="G52" s="47">
        <f>SUMPRODUCT(("total"=$A$4:$A$51)*($G$4:$G$51))</f>
        <v>30900</v>
      </c>
      <c r="H52" s="65"/>
      <c r="I52" s="65"/>
    </row>
    <row r="53" spans="1:9" ht="13.5">
      <c r="A53" s="114" t="s">
        <v>100</v>
      </c>
      <c r="B53" s="115"/>
      <c r="C53" s="115"/>
      <c r="D53" s="115"/>
      <c r="E53" s="115"/>
      <c r="F53" s="115"/>
      <c r="G53" s="116"/>
      <c r="H53" s="64"/>
      <c r="I53" s="64"/>
    </row>
    <row r="54" spans="1:9" ht="13.5">
      <c r="A54" s="35" t="s">
        <v>68</v>
      </c>
      <c r="B54" s="10" t="s">
        <v>69</v>
      </c>
      <c r="C54" s="11" t="s">
        <v>7</v>
      </c>
      <c r="D54" s="10" t="s">
        <v>11</v>
      </c>
      <c r="E54" s="10" t="s">
        <v>8</v>
      </c>
      <c r="F54" s="10" t="s">
        <v>9</v>
      </c>
      <c r="G54" s="22" t="s">
        <v>0</v>
      </c>
      <c r="H54" s="65"/>
      <c r="I54" s="65"/>
    </row>
    <row r="55" spans="1:9" ht="15" thickBot="1">
      <c r="A55" s="29" t="s">
        <v>151</v>
      </c>
      <c r="B55" s="1"/>
      <c r="C55" s="30"/>
      <c r="D55" s="1"/>
      <c r="E55" s="1"/>
      <c r="F55" s="1"/>
      <c r="G55" s="26"/>
      <c r="H55" s="66"/>
      <c r="I55" s="66"/>
    </row>
    <row r="56" spans="1:9" ht="13.5">
      <c r="A56" s="31"/>
      <c r="B56" s="1" t="s">
        <v>106</v>
      </c>
      <c r="C56" s="12">
        <v>2000</v>
      </c>
      <c r="D56" s="1"/>
      <c r="E56" s="15">
        <v>1</v>
      </c>
      <c r="F56" s="1"/>
      <c r="G56" s="26">
        <f>C56*E56</f>
        <v>2000</v>
      </c>
      <c r="H56" s="66"/>
      <c r="I56" s="66"/>
    </row>
    <row r="57" spans="1:9" ht="18" thickBot="1">
      <c r="A57" s="31"/>
      <c r="B57" s="1" t="s">
        <v>107</v>
      </c>
      <c r="C57" s="14">
        <v>0</v>
      </c>
      <c r="D57" s="1"/>
      <c r="E57" s="17">
        <v>1</v>
      </c>
      <c r="F57" s="1"/>
      <c r="G57" s="24">
        <f>C57*E57</f>
        <v>0</v>
      </c>
      <c r="H57" s="67"/>
      <c r="I57" s="67"/>
    </row>
    <row r="58" spans="1:9" ht="13.5">
      <c r="A58" s="32" t="s">
        <v>0</v>
      </c>
      <c r="B58" s="1"/>
      <c r="C58" s="30"/>
      <c r="D58" s="1"/>
      <c r="E58" s="1"/>
      <c r="F58" s="1"/>
      <c r="G58" s="25">
        <f>SUM(G56:G57)</f>
        <v>2000</v>
      </c>
      <c r="H58" s="68"/>
      <c r="I58" s="68"/>
    </row>
    <row r="59" spans="1:9" ht="13.5">
      <c r="A59" s="31"/>
      <c r="B59" s="1"/>
      <c r="C59" s="30"/>
      <c r="D59" s="1"/>
      <c r="E59" s="1"/>
      <c r="F59" s="1"/>
      <c r="G59" s="26"/>
      <c r="H59" s="66"/>
      <c r="I59" s="66"/>
    </row>
    <row r="60" spans="1:9" ht="13.5">
      <c r="A60" s="43" t="s">
        <v>202</v>
      </c>
      <c r="B60" s="36"/>
      <c r="C60" s="37"/>
      <c r="D60" s="36"/>
      <c r="E60" s="36"/>
      <c r="F60" s="36"/>
      <c r="G60" s="38">
        <f>SUMPRODUCT(("total"=$A$55:$A$59)*($G$55:$G$59))</f>
        <v>2000</v>
      </c>
      <c r="H60" s="65"/>
      <c r="I60" s="65"/>
    </row>
    <row r="61" spans="1:9" s="59" customFormat="1" ht="13.5">
      <c r="A61" s="78"/>
      <c r="B61" s="70"/>
      <c r="C61" s="66"/>
      <c r="D61" s="70"/>
      <c r="E61" s="70"/>
      <c r="F61" s="70"/>
      <c r="G61" s="65"/>
      <c r="H61" s="65"/>
      <c r="I61" s="65"/>
    </row>
    <row r="62" spans="1:9" s="59" customFormat="1" ht="13.5">
      <c r="A62" s="78"/>
      <c r="B62" s="70"/>
      <c r="C62" s="66"/>
      <c r="D62" s="70"/>
      <c r="E62" s="70"/>
      <c r="F62" s="70"/>
      <c r="G62" s="65"/>
      <c r="H62" s="65"/>
      <c r="I62" s="65"/>
    </row>
    <row r="63" spans="3:9" s="59" customFormat="1" ht="13.5">
      <c r="C63" s="63"/>
      <c r="G63" s="63"/>
      <c r="H63" s="63"/>
      <c r="I63" s="63"/>
    </row>
  </sheetData>
  <sheetProtection/>
  <mergeCells count="3">
    <mergeCell ref="A2:G2"/>
    <mergeCell ref="A53:G53"/>
    <mergeCell ref="A1:G1"/>
  </mergeCells>
  <printOptions/>
  <pageMargins left="0.7" right="0.7" top="0.75" bottom="0.75" header="0.3" footer="0.3"/>
  <pageSetup horizontalDpi="600" verticalDpi="600" orientation="portrait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="125" zoomScaleNormal="125" workbookViewId="0" topLeftCell="A1">
      <selection activeCell="A1" sqref="A1:G1"/>
    </sheetView>
  </sheetViews>
  <sheetFormatPr defaultColWidth="0" defaultRowHeight="15" zeroHeight="1"/>
  <cols>
    <col min="1" max="1" width="33.8515625" style="0" customWidth="1"/>
    <col min="2" max="2" width="53.8515625" style="0" customWidth="1"/>
    <col min="3" max="3" width="12.8515625" style="3" customWidth="1"/>
    <col min="4" max="4" width="13.8515625" style="0" customWidth="1"/>
    <col min="5" max="5" width="8.8515625" style="0" customWidth="1"/>
    <col min="6" max="7" width="12.8515625" style="0" customWidth="1"/>
    <col min="8" max="10" width="3.00390625" style="59" customWidth="1"/>
    <col min="11" max="16384" width="8.8515625" style="0" hidden="1" customWidth="1"/>
  </cols>
  <sheetData>
    <row r="1" spans="1:10" ht="13.5">
      <c r="A1" s="120" t="s">
        <v>230</v>
      </c>
      <c r="B1" s="121"/>
      <c r="C1" s="121"/>
      <c r="D1" s="121"/>
      <c r="E1" s="121"/>
      <c r="F1" s="121"/>
      <c r="G1" s="122"/>
      <c r="H1" s="104"/>
      <c r="I1" s="104"/>
      <c r="J1" s="105"/>
    </row>
    <row r="2" spans="1:9" ht="13.5">
      <c r="A2" s="111" t="s">
        <v>2</v>
      </c>
      <c r="B2" s="112"/>
      <c r="C2" s="112"/>
      <c r="D2" s="112"/>
      <c r="E2" s="112"/>
      <c r="F2" s="112"/>
      <c r="G2" s="113"/>
      <c r="H2" s="64"/>
      <c r="I2" s="64"/>
    </row>
    <row r="3" spans="1:10" s="2" customFormat="1" ht="13.5">
      <c r="A3" s="35" t="s">
        <v>68</v>
      </c>
      <c r="B3" s="10" t="s">
        <v>69</v>
      </c>
      <c r="C3" s="11" t="s">
        <v>7</v>
      </c>
      <c r="D3" s="10" t="s">
        <v>11</v>
      </c>
      <c r="E3" s="10" t="s">
        <v>8</v>
      </c>
      <c r="F3" s="10" t="s">
        <v>9</v>
      </c>
      <c r="G3" s="22" t="s">
        <v>0</v>
      </c>
      <c r="H3" s="65"/>
      <c r="I3" s="65"/>
      <c r="J3" s="62"/>
    </row>
    <row r="4" spans="1:9" ht="15" thickBot="1">
      <c r="A4" s="29" t="s">
        <v>30</v>
      </c>
      <c r="B4" s="1"/>
      <c r="C4" s="30"/>
      <c r="D4" s="1"/>
      <c r="E4" s="1"/>
      <c r="F4" s="1"/>
      <c r="G4" s="26"/>
      <c r="H4" s="66"/>
      <c r="I4" s="66"/>
    </row>
    <row r="5" spans="1:9" ht="13.5">
      <c r="A5" s="31"/>
      <c r="B5" s="1" t="s">
        <v>21</v>
      </c>
      <c r="C5" s="12">
        <v>20</v>
      </c>
      <c r="D5" s="1" t="s">
        <v>33</v>
      </c>
      <c r="E5" s="15">
        <v>491</v>
      </c>
      <c r="F5" s="1" t="s">
        <v>34</v>
      </c>
      <c r="G5" s="26">
        <f>C5*E5</f>
        <v>9820</v>
      </c>
      <c r="H5" s="66"/>
      <c r="I5" s="66"/>
    </row>
    <row r="6" spans="1:9" ht="13.5">
      <c r="A6" s="31"/>
      <c r="B6" s="1" t="s">
        <v>22</v>
      </c>
      <c r="C6" s="13">
        <v>175</v>
      </c>
      <c r="D6" s="1" t="s">
        <v>219</v>
      </c>
      <c r="E6" s="16">
        <v>23</v>
      </c>
      <c r="F6" s="1" t="s">
        <v>220</v>
      </c>
      <c r="G6" s="26">
        <f>C6*E6</f>
        <v>4025</v>
      </c>
      <c r="H6" s="66"/>
      <c r="I6" s="66"/>
    </row>
    <row r="7" spans="1:9" ht="18" thickBot="1">
      <c r="A7" s="31"/>
      <c r="B7" s="1" t="s">
        <v>23</v>
      </c>
      <c r="C7" s="14">
        <v>100</v>
      </c>
      <c r="D7" s="1" t="s">
        <v>219</v>
      </c>
      <c r="E7" s="17">
        <v>10</v>
      </c>
      <c r="F7" s="1" t="s">
        <v>220</v>
      </c>
      <c r="G7" s="24">
        <f>C7*E7</f>
        <v>1000</v>
      </c>
      <c r="H7" s="67"/>
      <c r="I7" s="67"/>
    </row>
    <row r="8" spans="1:9" ht="13.5">
      <c r="A8" s="32" t="s">
        <v>0</v>
      </c>
      <c r="B8" s="1"/>
      <c r="C8" s="30"/>
      <c r="D8" s="1"/>
      <c r="E8" s="33">
        <f>SUM(E5:E7)</f>
        <v>524</v>
      </c>
      <c r="F8" s="1"/>
      <c r="G8" s="25">
        <f>SUM(G5:G7)</f>
        <v>14845</v>
      </c>
      <c r="H8" s="68"/>
      <c r="I8" s="68"/>
    </row>
    <row r="9" spans="1:9" ht="13.5">
      <c r="A9" s="31"/>
      <c r="B9" s="1"/>
      <c r="C9" s="30"/>
      <c r="D9" s="1"/>
      <c r="E9" s="1"/>
      <c r="F9" s="1"/>
      <c r="G9" s="23"/>
      <c r="H9" s="70"/>
      <c r="I9" s="70"/>
    </row>
    <row r="10" spans="1:9" ht="13.5">
      <c r="A10" s="44" t="s">
        <v>99</v>
      </c>
      <c r="B10" s="45"/>
      <c r="C10" s="46"/>
      <c r="D10" s="45"/>
      <c r="E10" s="45"/>
      <c r="F10" s="45"/>
      <c r="G10" s="47">
        <f>SUMPRODUCT(("total"=$A$4:$A$9)*($G$4:$G$9))</f>
        <v>14845</v>
      </c>
      <c r="H10" s="65"/>
      <c r="I10" s="65"/>
    </row>
    <row r="11" spans="1:9" ht="13.5">
      <c r="A11" s="114" t="s">
        <v>100</v>
      </c>
      <c r="B11" s="115"/>
      <c r="C11" s="115"/>
      <c r="D11" s="115"/>
      <c r="E11" s="115"/>
      <c r="F11" s="115"/>
      <c r="G11" s="116"/>
      <c r="H11" s="64"/>
      <c r="I11" s="64"/>
    </row>
    <row r="12" spans="1:9" ht="13.5">
      <c r="A12" s="35" t="s">
        <v>68</v>
      </c>
      <c r="B12" s="10" t="s">
        <v>69</v>
      </c>
      <c r="C12" s="11" t="s">
        <v>7</v>
      </c>
      <c r="D12" s="10" t="s">
        <v>11</v>
      </c>
      <c r="E12" s="10" t="s">
        <v>8</v>
      </c>
      <c r="F12" s="10" t="s">
        <v>9</v>
      </c>
      <c r="G12" s="22" t="s">
        <v>0</v>
      </c>
      <c r="H12" s="65"/>
      <c r="I12" s="65"/>
    </row>
    <row r="13" spans="1:10" s="58" customFormat="1" ht="13.5">
      <c r="A13" s="79"/>
      <c r="B13" s="80"/>
      <c r="C13" s="81"/>
      <c r="D13" s="80"/>
      <c r="E13" s="80"/>
      <c r="F13" s="80"/>
      <c r="G13" s="82"/>
      <c r="H13" s="65"/>
      <c r="I13" s="65"/>
      <c r="J13" s="59"/>
    </row>
    <row r="14" spans="1:10" s="58" customFormat="1" ht="13.5">
      <c r="A14" s="83"/>
      <c r="B14" s="84"/>
      <c r="C14" s="85"/>
      <c r="D14" s="84"/>
      <c r="E14" s="84"/>
      <c r="F14" s="84"/>
      <c r="G14" s="86"/>
      <c r="H14" s="65"/>
      <c r="I14" s="65"/>
      <c r="J14" s="59"/>
    </row>
    <row r="15" s="59" customFormat="1" ht="18" customHeight="1">
      <c r="C15" s="63"/>
    </row>
  </sheetData>
  <sheetProtection/>
  <mergeCells count="3">
    <mergeCell ref="A2:G2"/>
    <mergeCell ref="A11:G11"/>
    <mergeCell ref="A1:G1"/>
  </mergeCells>
  <printOptions/>
  <pageMargins left="0.7" right="0.7" top="0.75" bottom="0.75" header="0.3" footer="0.3"/>
  <pageSetup orientation="portrait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="125" zoomScaleNormal="125" workbookViewId="0" topLeftCell="A1">
      <selection activeCell="A1" sqref="A1:G1"/>
    </sheetView>
  </sheetViews>
  <sheetFormatPr defaultColWidth="0" defaultRowHeight="15" zeroHeight="1"/>
  <cols>
    <col min="1" max="1" width="33.8515625" style="0" customWidth="1"/>
    <col min="2" max="2" width="53.8515625" style="0" customWidth="1"/>
    <col min="3" max="3" width="12.8515625" style="3" customWidth="1"/>
    <col min="4" max="4" width="13.8515625" style="0" customWidth="1"/>
    <col min="5" max="5" width="8.8515625" style="0" customWidth="1"/>
    <col min="6" max="7" width="12.8515625" style="0" customWidth="1"/>
    <col min="8" max="10" width="3.00390625" style="59" customWidth="1"/>
    <col min="11" max="16384" width="8.8515625" style="0" hidden="1" customWidth="1"/>
  </cols>
  <sheetData>
    <row r="1" spans="1:10" ht="13.5">
      <c r="A1" s="120" t="s">
        <v>231</v>
      </c>
      <c r="B1" s="121"/>
      <c r="C1" s="121"/>
      <c r="D1" s="121"/>
      <c r="E1" s="121"/>
      <c r="F1" s="121"/>
      <c r="G1" s="122"/>
      <c r="H1" s="104"/>
      <c r="I1" s="104"/>
      <c r="J1" s="105"/>
    </row>
    <row r="2" spans="1:9" ht="13.5">
      <c r="A2" s="111" t="s">
        <v>2</v>
      </c>
      <c r="B2" s="112"/>
      <c r="C2" s="112"/>
      <c r="D2" s="112"/>
      <c r="E2" s="112"/>
      <c r="F2" s="112"/>
      <c r="G2" s="113"/>
      <c r="H2" s="64"/>
      <c r="I2" s="64"/>
    </row>
    <row r="3" spans="1:10" s="2" customFormat="1" ht="13.5">
      <c r="A3" s="35" t="s">
        <v>68</v>
      </c>
      <c r="B3" s="10" t="s">
        <v>69</v>
      </c>
      <c r="C3" s="11" t="s">
        <v>7</v>
      </c>
      <c r="D3" s="10" t="s">
        <v>11</v>
      </c>
      <c r="E3" s="10" t="s">
        <v>8</v>
      </c>
      <c r="F3" s="10" t="s">
        <v>9</v>
      </c>
      <c r="G3" s="22" t="s">
        <v>0</v>
      </c>
      <c r="H3" s="65"/>
      <c r="I3" s="65"/>
      <c r="J3" s="62"/>
    </row>
    <row r="4" spans="1:9" ht="15" thickBot="1">
      <c r="A4" s="29" t="s">
        <v>30</v>
      </c>
      <c r="B4" s="1"/>
      <c r="C4" s="30"/>
      <c r="D4" s="1"/>
      <c r="E4" s="1"/>
      <c r="F4" s="1"/>
      <c r="G4" s="26"/>
      <c r="H4" s="66"/>
      <c r="I4" s="66"/>
    </row>
    <row r="5" spans="1:9" ht="13.5">
      <c r="A5" s="31"/>
      <c r="B5" s="1" t="s">
        <v>21</v>
      </c>
      <c r="C5" s="12">
        <v>20</v>
      </c>
      <c r="D5" s="1" t="s">
        <v>33</v>
      </c>
      <c r="E5" s="15">
        <v>0</v>
      </c>
      <c r="F5" s="1" t="s">
        <v>34</v>
      </c>
      <c r="G5" s="26">
        <f>C5*E5</f>
        <v>0</v>
      </c>
      <c r="H5" s="66"/>
      <c r="I5" s="66"/>
    </row>
    <row r="6" spans="1:9" ht="13.5">
      <c r="A6" s="31"/>
      <c r="B6" s="1" t="s">
        <v>22</v>
      </c>
      <c r="C6" s="13">
        <v>175</v>
      </c>
      <c r="D6" s="1" t="s">
        <v>219</v>
      </c>
      <c r="E6" s="16">
        <v>0</v>
      </c>
      <c r="F6" s="1" t="s">
        <v>220</v>
      </c>
      <c r="G6" s="26">
        <f>C6*E6</f>
        <v>0</v>
      </c>
      <c r="H6" s="66"/>
      <c r="I6" s="66"/>
    </row>
    <row r="7" spans="1:9" ht="18" thickBot="1">
      <c r="A7" s="31"/>
      <c r="B7" s="1" t="s">
        <v>23</v>
      </c>
      <c r="C7" s="14">
        <v>100</v>
      </c>
      <c r="D7" s="57" t="s">
        <v>219</v>
      </c>
      <c r="E7" s="17">
        <v>1</v>
      </c>
      <c r="F7" s="57" t="s">
        <v>220</v>
      </c>
      <c r="G7" s="24">
        <f>C7*E7</f>
        <v>100</v>
      </c>
      <c r="H7" s="67"/>
      <c r="I7" s="67"/>
    </row>
    <row r="8" spans="1:9" ht="13.5">
      <c r="A8" s="32" t="s">
        <v>0</v>
      </c>
      <c r="B8" s="1"/>
      <c r="C8" s="30"/>
      <c r="D8" s="1"/>
      <c r="E8" s="33">
        <f>SUM(E5:E7)</f>
        <v>1</v>
      </c>
      <c r="F8" s="1"/>
      <c r="G8" s="25">
        <f>SUM(G5:G7)</f>
        <v>100</v>
      </c>
      <c r="H8" s="68"/>
      <c r="I8" s="68"/>
    </row>
    <row r="9" spans="1:9" ht="13.5">
      <c r="A9" s="31"/>
      <c r="B9" s="1"/>
      <c r="C9" s="30"/>
      <c r="D9" s="1"/>
      <c r="E9" s="1"/>
      <c r="F9" s="1"/>
      <c r="G9" s="23"/>
      <c r="H9" s="70"/>
      <c r="I9" s="70"/>
    </row>
    <row r="10" spans="1:9" ht="13.5">
      <c r="A10" s="44" t="s">
        <v>99</v>
      </c>
      <c r="B10" s="45"/>
      <c r="C10" s="46"/>
      <c r="D10" s="45"/>
      <c r="E10" s="45"/>
      <c r="F10" s="45"/>
      <c r="G10" s="47">
        <f>SUMPRODUCT(("total"=$A$4:$A$9)*($G$4:$G$9))</f>
        <v>100</v>
      </c>
      <c r="H10" s="65"/>
      <c r="I10" s="65"/>
    </row>
    <row r="11" spans="1:9" ht="13.5">
      <c r="A11" s="114" t="s">
        <v>100</v>
      </c>
      <c r="B11" s="115"/>
      <c r="C11" s="115"/>
      <c r="D11" s="115"/>
      <c r="E11" s="115"/>
      <c r="F11" s="115"/>
      <c r="G11" s="116"/>
      <c r="H11" s="64"/>
      <c r="I11" s="64"/>
    </row>
    <row r="12" spans="1:9" ht="13.5">
      <c r="A12" s="35" t="s">
        <v>68</v>
      </c>
      <c r="B12" s="10" t="s">
        <v>69</v>
      </c>
      <c r="C12" s="11" t="s">
        <v>7</v>
      </c>
      <c r="D12" s="10" t="s">
        <v>11</v>
      </c>
      <c r="E12" s="10" t="s">
        <v>8</v>
      </c>
      <c r="F12" s="10" t="s">
        <v>9</v>
      </c>
      <c r="G12" s="22" t="s">
        <v>0</v>
      </c>
      <c r="H12" s="65"/>
      <c r="I12" s="65"/>
    </row>
    <row r="13" spans="1:10" s="58" customFormat="1" ht="13.5">
      <c r="A13" s="79"/>
      <c r="B13" s="80"/>
      <c r="C13" s="81"/>
      <c r="D13" s="80"/>
      <c r="E13" s="80"/>
      <c r="F13" s="80"/>
      <c r="G13" s="82"/>
      <c r="H13" s="65"/>
      <c r="I13" s="65"/>
      <c r="J13" s="59"/>
    </row>
    <row r="14" spans="1:10" s="58" customFormat="1" ht="13.5">
      <c r="A14" s="83"/>
      <c r="B14" s="84"/>
      <c r="C14" s="85"/>
      <c r="D14" s="84"/>
      <c r="E14" s="84"/>
      <c r="F14" s="84"/>
      <c r="G14" s="86"/>
      <c r="H14" s="65"/>
      <c r="I14" s="65"/>
      <c r="J14" s="59"/>
    </row>
    <row r="15" s="59" customFormat="1" ht="18" customHeight="1">
      <c r="C15" s="63"/>
    </row>
  </sheetData>
  <sheetProtection/>
  <mergeCells count="3">
    <mergeCell ref="A2:G2"/>
    <mergeCell ref="A11:G11"/>
    <mergeCell ref="A1:G1"/>
  </mergeCells>
  <printOptions/>
  <pageMargins left="0.7" right="0.7" top="0.75" bottom="0.75" header="0.3" footer="0.3"/>
  <pageSetup orientation="portrait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="125" zoomScaleNormal="125" workbookViewId="0" topLeftCell="A1">
      <selection activeCell="A2" sqref="A2:G2"/>
    </sheetView>
  </sheetViews>
  <sheetFormatPr defaultColWidth="0" defaultRowHeight="15" zeroHeight="1"/>
  <cols>
    <col min="1" max="1" width="33.8515625" style="0" customWidth="1"/>
    <col min="2" max="2" width="53.8515625" style="0" customWidth="1"/>
    <col min="3" max="3" width="12.8515625" style="3" customWidth="1"/>
    <col min="4" max="4" width="13.8515625" style="0" customWidth="1"/>
    <col min="5" max="5" width="8.8515625" style="0" customWidth="1"/>
    <col min="6" max="7" width="12.8515625" style="0" customWidth="1"/>
    <col min="8" max="10" width="3.00390625" style="59" customWidth="1"/>
    <col min="11" max="16384" width="8.8515625" style="0" hidden="1" customWidth="1"/>
  </cols>
  <sheetData>
    <row r="1" spans="1:7" ht="13.5">
      <c r="A1" s="117" t="s">
        <v>234</v>
      </c>
      <c r="B1" s="118"/>
      <c r="C1" s="118"/>
      <c r="D1" s="118"/>
      <c r="E1" s="118"/>
      <c r="F1" s="118"/>
      <c r="G1" s="119"/>
    </row>
    <row r="2" spans="1:9" ht="13.5">
      <c r="A2" s="111" t="s">
        <v>2</v>
      </c>
      <c r="B2" s="112"/>
      <c r="C2" s="112"/>
      <c r="D2" s="112"/>
      <c r="E2" s="112"/>
      <c r="F2" s="112"/>
      <c r="G2" s="113"/>
      <c r="H2" s="64"/>
      <c r="I2" s="64"/>
    </row>
    <row r="3" spans="1:9" ht="13.5">
      <c r="A3" s="35" t="s">
        <v>68</v>
      </c>
      <c r="B3" s="10" t="s">
        <v>69</v>
      </c>
      <c r="C3" s="11" t="s">
        <v>7</v>
      </c>
      <c r="D3" s="10" t="s">
        <v>11</v>
      </c>
      <c r="E3" s="10" t="s">
        <v>8</v>
      </c>
      <c r="F3" s="10" t="s">
        <v>9</v>
      </c>
      <c r="G3" s="22" t="s">
        <v>0</v>
      </c>
      <c r="H3" s="65"/>
      <c r="I3" s="65"/>
    </row>
    <row r="4" spans="1:9" ht="15" thickBot="1">
      <c r="A4" s="29" t="s">
        <v>81</v>
      </c>
      <c r="B4" s="1"/>
      <c r="C4" s="30"/>
      <c r="D4" s="1"/>
      <c r="E4" s="1"/>
      <c r="F4" s="1"/>
      <c r="G4" s="26"/>
      <c r="H4" s="66"/>
      <c r="I4" s="66"/>
    </row>
    <row r="5" spans="1:9" ht="13.5">
      <c r="A5" s="31"/>
      <c r="B5" s="1" t="s">
        <v>82</v>
      </c>
      <c r="C5" s="12">
        <v>45</v>
      </c>
      <c r="D5" s="1" t="s">
        <v>33</v>
      </c>
      <c r="E5" s="15">
        <v>346</v>
      </c>
      <c r="F5" s="1" t="s">
        <v>34</v>
      </c>
      <c r="G5" s="26">
        <f>C5*E5</f>
        <v>15570</v>
      </c>
      <c r="H5" s="66"/>
      <c r="I5" s="66"/>
    </row>
    <row r="6" spans="1:9" ht="13.5">
      <c r="A6" s="31"/>
      <c r="B6" s="1" t="s">
        <v>83</v>
      </c>
      <c r="C6" s="13">
        <v>20</v>
      </c>
      <c r="D6" s="1" t="s">
        <v>33</v>
      </c>
      <c r="E6" s="16">
        <v>1</v>
      </c>
      <c r="F6" s="1" t="s">
        <v>34</v>
      </c>
      <c r="G6" s="26">
        <f>C6*E6</f>
        <v>20</v>
      </c>
      <c r="H6" s="66"/>
      <c r="I6" s="66"/>
    </row>
    <row r="7" spans="1:9" ht="13.5">
      <c r="A7" s="31"/>
      <c r="B7" s="1" t="s">
        <v>84</v>
      </c>
      <c r="C7" s="13">
        <v>75</v>
      </c>
      <c r="D7" s="1" t="s">
        <v>33</v>
      </c>
      <c r="E7" s="16">
        <f>87375/C7</f>
        <v>1165</v>
      </c>
      <c r="F7" s="1" t="s">
        <v>34</v>
      </c>
      <c r="G7" s="28">
        <f>C7*E7</f>
        <v>87375</v>
      </c>
      <c r="H7" s="71"/>
      <c r="I7" s="71"/>
    </row>
    <row r="8" spans="1:9" ht="18" thickBot="1">
      <c r="A8" s="31"/>
      <c r="B8" s="1" t="s">
        <v>85</v>
      </c>
      <c r="C8" s="14">
        <v>0</v>
      </c>
      <c r="D8" s="1" t="s">
        <v>33</v>
      </c>
      <c r="E8" s="17">
        <v>50</v>
      </c>
      <c r="F8" s="1" t="s">
        <v>34</v>
      </c>
      <c r="G8" s="24">
        <f>C8*E8</f>
        <v>0</v>
      </c>
      <c r="H8" s="67"/>
      <c r="I8" s="67"/>
    </row>
    <row r="9" spans="1:9" ht="13.5">
      <c r="A9" s="32" t="s">
        <v>0</v>
      </c>
      <c r="B9" s="1"/>
      <c r="C9" s="30"/>
      <c r="D9" s="1"/>
      <c r="E9" s="33">
        <f>SUM(E5:E8)</f>
        <v>1562</v>
      </c>
      <c r="F9" s="1"/>
      <c r="G9" s="25">
        <f>SUM(G5:G8)</f>
        <v>102965</v>
      </c>
      <c r="H9" s="68"/>
      <c r="I9" s="68"/>
    </row>
    <row r="10" spans="1:9" ht="15" thickBot="1">
      <c r="A10" s="29" t="s">
        <v>86</v>
      </c>
      <c r="B10" s="1"/>
      <c r="C10" s="30"/>
      <c r="D10" s="1"/>
      <c r="E10" s="1"/>
      <c r="F10" s="1"/>
      <c r="G10" s="23"/>
      <c r="H10" s="70"/>
      <c r="I10" s="70"/>
    </row>
    <row r="11" spans="1:9" ht="13.5">
      <c r="A11" s="31"/>
      <c r="B11" s="1" t="s">
        <v>87</v>
      </c>
      <c r="C11" s="12">
        <v>550</v>
      </c>
      <c r="D11" s="1" t="s">
        <v>221</v>
      </c>
      <c r="E11" s="15">
        <f>20350/C11</f>
        <v>37</v>
      </c>
      <c r="F11" s="1" t="s">
        <v>222</v>
      </c>
      <c r="G11" s="26">
        <f>C11*E11</f>
        <v>20350</v>
      </c>
      <c r="H11" s="66"/>
      <c r="I11" s="66"/>
    </row>
    <row r="12" spans="1:9" ht="13.5">
      <c r="A12" s="31"/>
      <c r="B12" s="1" t="s">
        <v>88</v>
      </c>
      <c r="C12" s="13">
        <v>350</v>
      </c>
      <c r="D12" s="1" t="s">
        <v>221</v>
      </c>
      <c r="E12" s="16">
        <f>17500/C12</f>
        <v>50</v>
      </c>
      <c r="F12" s="1" t="s">
        <v>222</v>
      </c>
      <c r="G12" s="26">
        <f>C12*E12</f>
        <v>17500</v>
      </c>
      <c r="H12" s="66"/>
      <c r="I12" s="66"/>
    </row>
    <row r="13" spans="1:9" ht="13.5">
      <c r="A13" s="31"/>
      <c r="B13" s="1" t="s">
        <v>89</v>
      </c>
      <c r="C13" s="13">
        <v>50</v>
      </c>
      <c r="D13" s="1" t="s">
        <v>223</v>
      </c>
      <c r="E13" s="16">
        <f>900/C13</f>
        <v>18</v>
      </c>
      <c r="F13" s="1" t="s">
        <v>224</v>
      </c>
      <c r="G13" s="28">
        <f>C13*E13</f>
        <v>900</v>
      </c>
      <c r="H13" s="71"/>
      <c r="I13" s="71"/>
    </row>
    <row r="14" spans="1:9" ht="18" thickBot="1">
      <c r="A14" s="31"/>
      <c r="B14" s="1" t="s">
        <v>90</v>
      </c>
      <c r="C14" s="14">
        <v>100</v>
      </c>
      <c r="D14" s="1" t="s">
        <v>221</v>
      </c>
      <c r="E14" s="17">
        <f>800/C14</f>
        <v>8</v>
      </c>
      <c r="F14" s="1" t="s">
        <v>222</v>
      </c>
      <c r="G14" s="24">
        <f>C14*E14</f>
        <v>800</v>
      </c>
      <c r="H14" s="67"/>
      <c r="I14" s="67"/>
    </row>
    <row r="15" spans="1:9" ht="13.5">
      <c r="A15" s="32" t="s">
        <v>0</v>
      </c>
      <c r="B15" s="1"/>
      <c r="C15" s="30"/>
      <c r="D15" s="1"/>
      <c r="E15" s="33">
        <f>SUM(E11:E14)</f>
        <v>113</v>
      </c>
      <c r="F15" s="1"/>
      <c r="G15" s="25">
        <f>SUM(G11:G14)</f>
        <v>39550</v>
      </c>
      <c r="H15" s="68"/>
      <c r="I15" s="68"/>
    </row>
    <row r="16" spans="1:9" ht="13.5">
      <c r="A16" s="31"/>
      <c r="B16" s="1"/>
      <c r="C16" s="30"/>
      <c r="D16" s="1"/>
      <c r="E16" s="1"/>
      <c r="F16" s="1"/>
      <c r="G16" s="23"/>
      <c r="H16" s="70"/>
      <c r="I16" s="70"/>
    </row>
    <row r="17" spans="1:9" ht="13.5">
      <c r="A17" s="43" t="s">
        <v>99</v>
      </c>
      <c r="B17" s="36"/>
      <c r="C17" s="37"/>
      <c r="D17" s="36"/>
      <c r="E17" s="36"/>
      <c r="F17" s="36"/>
      <c r="G17" s="38">
        <f>SUMPRODUCT(("total"=$A$4:$A$16)*($G$4:$G$16))</f>
        <v>142515</v>
      </c>
      <c r="H17" s="65"/>
      <c r="I17" s="65"/>
    </row>
    <row r="18" spans="1:9" ht="13.5">
      <c r="A18" s="114" t="s">
        <v>100</v>
      </c>
      <c r="B18" s="115"/>
      <c r="C18" s="115"/>
      <c r="D18" s="115"/>
      <c r="E18" s="115"/>
      <c r="F18" s="115"/>
      <c r="G18" s="116"/>
      <c r="H18" s="64"/>
      <c r="I18" s="64"/>
    </row>
    <row r="19" spans="1:9" ht="13.5">
      <c r="A19" s="35" t="s">
        <v>68</v>
      </c>
      <c r="B19" s="10" t="s">
        <v>69</v>
      </c>
      <c r="C19" s="11" t="s">
        <v>7</v>
      </c>
      <c r="D19" s="10" t="s">
        <v>11</v>
      </c>
      <c r="E19" s="10" t="s">
        <v>8</v>
      </c>
      <c r="F19" s="10" t="s">
        <v>9</v>
      </c>
      <c r="G19" s="22" t="s">
        <v>0</v>
      </c>
      <c r="H19" s="65"/>
      <c r="I19" s="65"/>
    </row>
    <row r="20" spans="1:10" s="58" customFormat="1" ht="13.5">
      <c r="A20" s="79"/>
      <c r="B20" s="80"/>
      <c r="C20" s="81"/>
      <c r="D20" s="80"/>
      <c r="E20" s="80"/>
      <c r="F20" s="80"/>
      <c r="G20" s="82"/>
      <c r="H20" s="65"/>
      <c r="I20" s="65"/>
      <c r="J20" s="59"/>
    </row>
    <row r="21" spans="1:10" s="58" customFormat="1" ht="13.5">
      <c r="A21" s="83"/>
      <c r="B21" s="84"/>
      <c r="C21" s="85"/>
      <c r="D21" s="84"/>
      <c r="E21" s="84"/>
      <c r="F21" s="84"/>
      <c r="G21" s="86"/>
      <c r="H21" s="65"/>
      <c r="I21" s="65"/>
      <c r="J21" s="59"/>
    </row>
    <row r="22" spans="1:9" s="59" customFormat="1" ht="18" customHeight="1">
      <c r="A22" s="72"/>
      <c r="B22" s="72"/>
      <c r="C22" s="65"/>
      <c r="D22" s="72"/>
      <c r="E22" s="72"/>
      <c r="F22" s="72"/>
      <c r="G22" s="65"/>
      <c r="H22" s="65"/>
      <c r="I22" s="65"/>
    </row>
    <row r="23" spans="1:9" s="59" customFormat="1" ht="18" customHeight="1">
      <c r="A23" s="72"/>
      <c r="B23" s="72" t="s">
        <v>1</v>
      </c>
      <c r="C23" s="65"/>
      <c r="D23" s="72"/>
      <c r="E23" s="72"/>
      <c r="F23" s="72"/>
      <c r="G23" s="65"/>
      <c r="H23" s="65"/>
      <c r="I23" s="65"/>
    </row>
    <row r="24" s="59" customFormat="1" ht="18" customHeight="1">
      <c r="C24" s="63"/>
    </row>
  </sheetData>
  <sheetProtection/>
  <mergeCells count="3">
    <mergeCell ref="A2:G2"/>
    <mergeCell ref="A18:G18"/>
    <mergeCell ref="A1:G1"/>
  </mergeCells>
  <printOptions/>
  <pageMargins left="0.7" right="0.7" top="0.75" bottom="0.75" header="0.3" footer="0.3"/>
  <pageSetup orientation="portrait" scale="5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="125" zoomScaleNormal="125" workbookViewId="0" topLeftCell="A14">
      <selection activeCell="A2" sqref="A2:G2"/>
    </sheetView>
  </sheetViews>
  <sheetFormatPr defaultColWidth="0" defaultRowHeight="15" zeroHeight="1"/>
  <cols>
    <col min="1" max="1" width="33.8515625" style="0" customWidth="1"/>
    <col min="2" max="2" width="53.8515625" style="0" customWidth="1"/>
    <col min="3" max="3" width="12.8515625" style="3" customWidth="1"/>
    <col min="4" max="4" width="13.8515625" style="0" customWidth="1"/>
    <col min="5" max="5" width="8.8515625" style="0" customWidth="1"/>
    <col min="6" max="7" width="12.8515625" style="0" customWidth="1"/>
    <col min="8" max="10" width="3.00390625" style="59" customWidth="1"/>
    <col min="11" max="16384" width="8.8515625" style="0" hidden="1" customWidth="1"/>
  </cols>
  <sheetData>
    <row r="1" spans="1:7" ht="13.5">
      <c r="A1" s="117" t="s">
        <v>213</v>
      </c>
      <c r="B1" s="118"/>
      <c r="C1" s="118"/>
      <c r="D1" s="118"/>
      <c r="E1" s="118"/>
      <c r="F1" s="118"/>
      <c r="G1" s="119"/>
    </row>
    <row r="2" spans="1:9" ht="13.5">
      <c r="A2" s="111" t="s">
        <v>2</v>
      </c>
      <c r="B2" s="112"/>
      <c r="C2" s="112"/>
      <c r="D2" s="112"/>
      <c r="E2" s="112"/>
      <c r="F2" s="112"/>
      <c r="G2" s="113"/>
      <c r="H2" s="64"/>
      <c r="I2" s="64"/>
    </row>
    <row r="3" spans="1:10" s="1" customFormat="1" ht="13.5">
      <c r="A3" s="39" t="s">
        <v>68</v>
      </c>
      <c r="B3" s="40" t="s">
        <v>69</v>
      </c>
      <c r="C3" s="41" t="s">
        <v>7</v>
      </c>
      <c r="D3" s="40" t="s">
        <v>11</v>
      </c>
      <c r="E3" s="40" t="s">
        <v>8</v>
      </c>
      <c r="F3" s="40" t="s">
        <v>9</v>
      </c>
      <c r="G3" s="42" t="s">
        <v>0</v>
      </c>
      <c r="H3" s="65"/>
      <c r="I3" s="65"/>
      <c r="J3" s="70"/>
    </row>
    <row r="4" spans="1:9" ht="15" thickBot="1">
      <c r="A4" s="29" t="s">
        <v>72</v>
      </c>
      <c r="B4" s="1"/>
      <c r="C4" s="30"/>
      <c r="D4" s="1"/>
      <c r="E4" s="1"/>
      <c r="F4" s="1"/>
      <c r="G4" s="26"/>
      <c r="H4" s="66"/>
      <c r="I4" s="66"/>
    </row>
    <row r="5" spans="1:9" ht="13.5">
      <c r="A5" s="31"/>
      <c r="B5" s="1" t="s">
        <v>73</v>
      </c>
      <c r="C5" s="12">
        <v>15000</v>
      </c>
      <c r="D5" s="1" t="s">
        <v>75</v>
      </c>
      <c r="E5" s="15">
        <v>1</v>
      </c>
      <c r="F5" s="1" t="s">
        <v>76</v>
      </c>
      <c r="G5" s="26">
        <f>C5*E5</f>
        <v>15000</v>
      </c>
      <c r="H5" s="66"/>
      <c r="I5" s="66"/>
    </row>
    <row r="6" spans="1:9" ht="18" thickBot="1">
      <c r="A6" s="31"/>
      <c r="B6" s="1" t="s">
        <v>74</v>
      </c>
      <c r="C6" s="14">
        <v>0</v>
      </c>
      <c r="D6" s="1" t="s">
        <v>75</v>
      </c>
      <c r="E6" s="17">
        <v>0</v>
      </c>
      <c r="F6" s="1" t="s">
        <v>76</v>
      </c>
      <c r="G6" s="24">
        <f>C6*E6</f>
        <v>0</v>
      </c>
      <c r="H6" s="67"/>
      <c r="I6" s="67"/>
    </row>
    <row r="7" spans="1:9" ht="13.5">
      <c r="A7" s="32" t="s">
        <v>0</v>
      </c>
      <c r="B7" s="1"/>
      <c r="C7" s="30"/>
      <c r="D7" s="1"/>
      <c r="E7" s="1"/>
      <c r="F7" s="1"/>
      <c r="G7" s="25">
        <f>SUM(G5:G6)</f>
        <v>15000</v>
      </c>
      <c r="H7" s="68"/>
      <c r="I7" s="68"/>
    </row>
    <row r="8" spans="1:9" ht="15" thickBot="1">
      <c r="A8" s="29" t="s">
        <v>77</v>
      </c>
      <c r="B8" s="1"/>
      <c r="C8" s="30"/>
      <c r="D8" s="1"/>
      <c r="E8" s="1"/>
      <c r="F8" s="1"/>
      <c r="G8" s="23"/>
      <c r="H8" s="70"/>
      <c r="I8" s="70"/>
    </row>
    <row r="9" spans="1:9" ht="18" thickBot="1">
      <c r="A9" s="29"/>
      <c r="B9" s="1" t="s">
        <v>79</v>
      </c>
      <c r="C9" s="20">
        <v>6300</v>
      </c>
      <c r="D9" s="96" t="s">
        <v>214</v>
      </c>
      <c r="E9" s="19">
        <v>1</v>
      </c>
      <c r="F9" s="96" t="s">
        <v>214</v>
      </c>
      <c r="G9" s="24">
        <f>C9*E9</f>
        <v>6300</v>
      </c>
      <c r="H9" s="67"/>
      <c r="I9" s="67"/>
    </row>
    <row r="10" spans="1:9" ht="13.5">
      <c r="A10" s="32" t="s">
        <v>0</v>
      </c>
      <c r="B10" s="1"/>
      <c r="C10" s="30"/>
      <c r="D10" s="1"/>
      <c r="E10" s="1"/>
      <c r="F10" s="1"/>
      <c r="G10" s="25">
        <f>SUM(G9)</f>
        <v>6300</v>
      </c>
      <c r="H10" s="68"/>
      <c r="I10" s="68"/>
    </row>
    <row r="11" spans="1:9" ht="15" thickBot="1">
      <c r="A11" s="29" t="s">
        <v>78</v>
      </c>
      <c r="B11" s="1"/>
      <c r="C11" s="30"/>
      <c r="D11" s="1"/>
      <c r="E11" s="1"/>
      <c r="F11" s="1"/>
      <c r="G11" s="23"/>
      <c r="H11" s="70"/>
      <c r="I11" s="70"/>
    </row>
    <row r="12" spans="1:9" ht="18" thickBot="1">
      <c r="A12" s="31"/>
      <c r="B12" s="1" t="s">
        <v>79</v>
      </c>
      <c r="C12" s="20">
        <v>2300</v>
      </c>
      <c r="D12" s="96" t="s">
        <v>214</v>
      </c>
      <c r="E12" s="19">
        <v>1</v>
      </c>
      <c r="F12" s="96" t="s">
        <v>214</v>
      </c>
      <c r="G12" s="24">
        <f>C12*E12</f>
        <v>2300</v>
      </c>
      <c r="H12" s="67"/>
      <c r="I12" s="67"/>
    </row>
    <row r="13" spans="1:10" s="4" customFormat="1" ht="13.5">
      <c r="A13" s="32" t="s">
        <v>0</v>
      </c>
      <c r="B13" s="33"/>
      <c r="C13" s="34"/>
      <c r="D13" s="33"/>
      <c r="E13" s="33"/>
      <c r="F13" s="33"/>
      <c r="G13" s="25">
        <f>SUM(G12)</f>
        <v>2300</v>
      </c>
      <c r="H13" s="68"/>
      <c r="I13" s="68"/>
      <c r="J13" s="69"/>
    </row>
    <row r="14" spans="1:9" ht="15" thickBot="1">
      <c r="A14" s="29" t="s">
        <v>96</v>
      </c>
      <c r="B14" s="1"/>
      <c r="C14" s="30"/>
      <c r="D14" s="1"/>
      <c r="E14" s="1"/>
      <c r="F14" s="1" t="s">
        <v>1</v>
      </c>
      <c r="G14" s="23"/>
      <c r="H14" s="70"/>
      <c r="I14" s="70"/>
    </row>
    <row r="15" spans="1:9" ht="13.5">
      <c r="A15" s="31"/>
      <c r="B15" s="1" t="s">
        <v>97</v>
      </c>
      <c r="C15" s="12">
        <v>3000</v>
      </c>
      <c r="D15" s="1" t="s">
        <v>75</v>
      </c>
      <c r="E15" s="15">
        <v>1</v>
      </c>
      <c r="F15" s="1" t="s">
        <v>76</v>
      </c>
      <c r="G15" s="26">
        <f>C15*E15</f>
        <v>3000</v>
      </c>
      <c r="H15" s="66"/>
      <c r="I15" s="66"/>
    </row>
    <row r="16" spans="1:9" ht="18" thickBot="1">
      <c r="A16" s="31"/>
      <c r="B16" s="1" t="s">
        <v>98</v>
      </c>
      <c r="C16" s="14">
        <v>1000</v>
      </c>
      <c r="D16" s="1" t="s">
        <v>75</v>
      </c>
      <c r="E16" s="17">
        <v>1</v>
      </c>
      <c r="F16" s="1" t="s">
        <v>76</v>
      </c>
      <c r="G16" s="24">
        <f>C16*E16</f>
        <v>1000</v>
      </c>
      <c r="H16" s="67"/>
      <c r="I16" s="67"/>
    </row>
    <row r="17" spans="1:9" ht="13.5">
      <c r="A17" s="32" t="s">
        <v>0</v>
      </c>
      <c r="B17" s="1"/>
      <c r="C17" s="30"/>
      <c r="D17" s="1"/>
      <c r="E17" s="1"/>
      <c r="F17" s="1"/>
      <c r="G17" s="25">
        <f>SUM(G15:G16)</f>
        <v>4000</v>
      </c>
      <c r="H17" s="68"/>
      <c r="I17" s="68"/>
    </row>
    <row r="18" spans="1:9" ht="13.5">
      <c r="A18" s="31"/>
      <c r="B18" s="1"/>
      <c r="C18" s="30"/>
      <c r="D18" s="1"/>
      <c r="E18" s="1"/>
      <c r="F18" s="1"/>
      <c r="G18" s="23"/>
      <c r="H18" s="70"/>
      <c r="I18" s="70"/>
    </row>
    <row r="19" spans="1:9" ht="13.5">
      <c r="A19" s="43" t="s">
        <v>99</v>
      </c>
      <c r="B19" s="36"/>
      <c r="C19" s="37"/>
      <c r="D19" s="36"/>
      <c r="E19" s="36"/>
      <c r="F19" s="36"/>
      <c r="G19" s="38">
        <f>SUMPRODUCT(("total"=$A$4:$A$18)*($G$4:$G$18))</f>
        <v>27600</v>
      </c>
      <c r="H19" s="65"/>
      <c r="I19" s="65"/>
    </row>
    <row r="20" spans="1:9" ht="13.5">
      <c r="A20" s="114" t="s">
        <v>100</v>
      </c>
      <c r="B20" s="115"/>
      <c r="C20" s="115"/>
      <c r="D20" s="115"/>
      <c r="E20" s="115"/>
      <c r="F20" s="115"/>
      <c r="G20" s="116"/>
      <c r="H20" s="64"/>
      <c r="I20" s="64"/>
    </row>
    <row r="21" spans="1:9" ht="13.5">
      <c r="A21" s="35" t="s">
        <v>68</v>
      </c>
      <c r="B21" s="10" t="s">
        <v>69</v>
      </c>
      <c r="C21" s="11" t="s">
        <v>7</v>
      </c>
      <c r="D21" s="10" t="s">
        <v>11</v>
      </c>
      <c r="E21" s="10" t="s">
        <v>8</v>
      </c>
      <c r="F21" s="10" t="s">
        <v>9</v>
      </c>
      <c r="G21" s="22" t="s">
        <v>0</v>
      </c>
      <c r="H21" s="65"/>
      <c r="I21" s="65"/>
    </row>
    <row r="22" spans="1:9" ht="15" thickBot="1">
      <c r="A22" s="29" t="s">
        <v>152</v>
      </c>
      <c r="B22" s="1"/>
      <c r="C22" s="30"/>
      <c r="D22" s="1"/>
      <c r="E22" s="1"/>
      <c r="F22" s="1"/>
      <c r="G22" s="23"/>
      <c r="H22" s="70"/>
      <c r="I22" s="70"/>
    </row>
    <row r="23" spans="1:9" ht="13.5">
      <c r="A23" s="31"/>
      <c r="B23" s="1" t="s">
        <v>153</v>
      </c>
      <c r="C23" s="12">
        <v>15000</v>
      </c>
      <c r="D23" s="96" t="s">
        <v>214</v>
      </c>
      <c r="E23" s="15">
        <v>1</v>
      </c>
      <c r="F23" s="96" t="s">
        <v>214</v>
      </c>
      <c r="G23" s="26">
        <f>C23*E23</f>
        <v>15000</v>
      </c>
      <c r="H23" s="66"/>
      <c r="I23" s="66"/>
    </row>
    <row r="24" spans="1:9" ht="18" thickBot="1">
      <c r="A24" s="31"/>
      <c r="B24" s="1" t="s">
        <v>154</v>
      </c>
      <c r="C24" s="14">
        <v>0</v>
      </c>
      <c r="D24" s="96" t="s">
        <v>214</v>
      </c>
      <c r="E24" s="17"/>
      <c r="F24" s="96" t="s">
        <v>214</v>
      </c>
      <c r="G24" s="24">
        <f>C24*E24</f>
        <v>0</v>
      </c>
      <c r="H24" s="67"/>
      <c r="I24" s="67"/>
    </row>
    <row r="25" spans="1:9" ht="13.5">
      <c r="A25" s="32" t="s">
        <v>0</v>
      </c>
      <c r="B25" s="1"/>
      <c r="C25" s="30"/>
      <c r="D25" s="1"/>
      <c r="E25" s="1"/>
      <c r="F25" s="1"/>
      <c r="G25" s="25">
        <f>SUM(G22:G24)</f>
        <v>15000</v>
      </c>
      <c r="H25" s="68"/>
      <c r="I25" s="68"/>
    </row>
    <row r="26" spans="1:9" ht="15" thickBot="1">
      <c r="A26" s="29" t="s">
        <v>225</v>
      </c>
      <c r="B26" s="1"/>
      <c r="C26" s="30"/>
      <c r="D26" s="1"/>
      <c r="E26" s="1"/>
      <c r="F26" s="1"/>
      <c r="G26" s="23"/>
      <c r="H26" s="70"/>
      <c r="I26" s="70"/>
    </row>
    <row r="27" spans="1:9" ht="13.5">
      <c r="A27" s="31"/>
      <c r="B27" s="1" t="s">
        <v>184</v>
      </c>
      <c r="C27" s="12">
        <v>81</v>
      </c>
      <c r="D27" s="96" t="s">
        <v>214</v>
      </c>
      <c r="E27" s="15">
        <v>1</v>
      </c>
      <c r="F27" s="96" t="s">
        <v>214</v>
      </c>
      <c r="G27" s="26">
        <f>C27*E27</f>
        <v>81</v>
      </c>
      <c r="H27" s="66"/>
      <c r="I27" s="66"/>
    </row>
    <row r="28" spans="1:9" ht="13.5">
      <c r="A28" s="31"/>
      <c r="B28" s="1" t="s">
        <v>185</v>
      </c>
      <c r="C28" s="13">
        <v>1006</v>
      </c>
      <c r="D28" s="96" t="s">
        <v>214</v>
      </c>
      <c r="E28" s="16">
        <v>1</v>
      </c>
      <c r="F28" s="96" t="s">
        <v>214</v>
      </c>
      <c r="G28" s="26">
        <f aca="true" t="shared" si="0" ref="G28:G39">C28*E28</f>
        <v>1006</v>
      </c>
      <c r="H28" s="66"/>
      <c r="I28" s="66"/>
    </row>
    <row r="29" spans="1:9" ht="13.5">
      <c r="A29" s="31"/>
      <c r="B29" s="1" t="s">
        <v>186</v>
      </c>
      <c r="C29" s="13">
        <v>3000</v>
      </c>
      <c r="D29" s="1" t="s">
        <v>217</v>
      </c>
      <c r="E29" s="16">
        <v>1</v>
      </c>
      <c r="F29" s="1" t="s">
        <v>218</v>
      </c>
      <c r="G29" s="26">
        <f t="shared" si="0"/>
        <v>3000</v>
      </c>
      <c r="H29" s="66"/>
      <c r="I29" s="66"/>
    </row>
    <row r="30" spans="1:9" ht="13.5">
      <c r="A30" s="31"/>
      <c r="B30" s="1" t="s">
        <v>187</v>
      </c>
      <c r="C30" s="13">
        <v>1000</v>
      </c>
      <c r="D30" s="1" t="s">
        <v>217</v>
      </c>
      <c r="E30" s="16">
        <v>1</v>
      </c>
      <c r="F30" s="1" t="s">
        <v>218</v>
      </c>
      <c r="G30" s="26">
        <f t="shared" si="0"/>
        <v>1000</v>
      </c>
      <c r="H30" s="66"/>
      <c r="I30" s="66"/>
    </row>
    <row r="31" spans="1:9" ht="13.5">
      <c r="A31" s="31"/>
      <c r="B31" s="1" t="s">
        <v>188</v>
      </c>
      <c r="C31" s="13">
        <v>125</v>
      </c>
      <c r="D31" s="1" t="s">
        <v>217</v>
      </c>
      <c r="E31" s="16">
        <v>1</v>
      </c>
      <c r="F31" s="1" t="s">
        <v>218</v>
      </c>
      <c r="G31" s="26">
        <f t="shared" si="0"/>
        <v>125</v>
      </c>
      <c r="H31" s="66"/>
      <c r="I31" s="66"/>
    </row>
    <row r="32" spans="1:9" ht="13.5">
      <c r="A32" s="31"/>
      <c r="B32" s="1" t="s">
        <v>189</v>
      </c>
      <c r="C32" s="13">
        <v>1000</v>
      </c>
      <c r="D32" s="1" t="s">
        <v>217</v>
      </c>
      <c r="E32" s="16">
        <v>1</v>
      </c>
      <c r="F32" s="1" t="s">
        <v>218</v>
      </c>
      <c r="G32" s="26">
        <f t="shared" si="0"/>
        <v>1000</v>
      </c>
      <c r="H32" s="66"/>
      <c r="I32" s="66"/>
    </row>
    <row r="33" spans="1:9" ht="13.5">
      <c r="A33" s="31"/>
      <c r="B33" s="1" t="s">
        <v>226</v>
      </c>
      <c r="C33" s="13">
        <v>2000</v>
      </c>
      <c r="D33" s="1" t="s">
        <v>217</v>
      </c>
      <c r="E33" s="16">
        <v>1</v>
      </c>
      <c r="F33" s="1" t="s">
        <v>218</v>
      </c>
      <c r="G33" s="26">
        <f t="shared" si="0"/>
        <v>2000</v>
      </c>
      <c r="H33" s="66"/>
      <c r="I33" s="66"/>
    </row>
    <row r="34" spans="1:9" ht="13.5">
      <c r="A34" s="31"/>
      <c r="B34" s="1" t="s">
        <v>227</v>
      </c>
      <c r="C34" s="13">
        <v>2000</v>
      </c>
      <c r="D34" s="1" t="s">
        <v>217</v>
      </c>
      <c r="E34" s="16">
        <v>1</v>
      </c>
      <c r="F34" s="1" t="s">
        <v>218</v>
      </c>
      <c r="G34" s="26">
        <f t="shared" si="0"/>
        <v>2000</v>
      </c>
      <c r="H34" s="66"/>
      <c r="I34" s="66"/>
    </row>
    <row r="35" spans="1:9" ht="13.5">
      <c r="A35" s="31"/>
      <c r="B35" s="1" t="s">
        <v>228</v>
      </c>
      <c r="C35" s="13">
        <v>0</v>
      </c>
      <c r="D35" s="96" t="s">
        <v>214</v>
      </c>
      <c r="E35" s="16">
        <v>1</v>
      </c>
      <c r="F35" s="96" t="s">
        <v>214</v>
      </c>
      <c r="G35" s="26">
        <f t="shared" si="0"/>
        <v>0</v>
      </c>
      <c r="H35" s="66"/>
      <c r="I35" s="66"/>
    </row>
    <row r="36" spans="1:9" ht="13.5">
      <c r="A36" s="31"/>
      <c r="B36" s="1" t="s">
        <v>229</v>
      </c>
      <c r="C36" s="13">
        <v>0</v>
      </c>
      <c r="D36" s="96" t="s">
        <v>214</v>
      </c>
      <c r="E36" s="16">
        <v>1</v>
      </c>
      <c r="F36" s="96" t="s">
        <v>214</v>
      </c>
      <c r="G36" s="26">
        <f t="shared" si="0"/>
        <v>0</v>
      </c>
      <c r="H36" s="66"/>
      <c r="I36" s="66"/>
    </row>
    <row r="37" spans="1:9" ht="13.5">
      <c r="A37" s="31"/>
      <c r="B37" s="1" t="s">
        <v>190</v>
      </c>
      <c r="C37" s="13">
        <v>0</v>
      </c>
      <c r="D37" s="1" t="s">
        <v>1</v>
      </c>
      <c r="E37" s="16">
        <v>1</v>
      </c>
      <c r="F37" s="1"/>
      <c r="G37" s="26">
        <f t="shared" si="0"/>
        <v>0</v>
      </c>
      <c r="H37" s="66"/>
      <c r="I37" s="66"/>
    </row>
    <row r="38" spans="1:9" ht="13.5">
      <c r="A38" s="31"/>
      <c r="B38" s="1" t="s">
        <v>191</v>
      </c>
      <c r="C38" s="13">
        <v>1000</v>
      </c>
      <c r="D38" s="1" t="s">
        <v>217</v>
      </c>
      <c r="E38" s="16">
        <v>1</v>
      </c>
      <c r="F38" s="1" t="s">
        <v>218</v>
      </c>
      <c r="G38" s="26">
        <f t="shared" si="0"/>
        <v>1000</v>
      </c>
      <c r="H38" s="66"/>
      <c r="I38" s="66"/>
    </row>
    <row r="39" spans="1:9" ht="18" thickBot="1">
      <c r="A39" s="31"/>
      <c r="B39" s="1" t="s">
        <v>192</v>
      </c>
      <c r="C39" s="14">
        <v>500</v>
      </c>
      <c r="D39" s="1" t="s">
        <v>217</v>
      </c>
      <c r="E39" s="17">
        <v>1</v>
      </c>
      <c r="F39" s="1" t="s">
        <v>218</v>
      </c>
      <c r="G39" s="24">
        <f t="shared" si="0"/>
        <v>500</v>
      </c>
      <c r="H39" s="67"/>
      <c r="I39" s="67"/>
    </row>
    <row r="40" spans="1:10" s="4" customFormat="1" ht="13.5">
      <c r="A40" s="32" t="s">
        <v>0</v>
      </c>
      <c r="B40" s="33"/>
      <c r="C40" s="34"/>
      <c r="D40" s="33"/>
      <c r="E40" s="33"/>
      <c r="F40" s="33"/>
      <c r="G40" s="25">
        <f>SUM(G27:G39)</f>
        <v>11712</v>
      </c>
      <c r="H40" s="68"/>
      <c r="I40" s="68"/>
      <c r="J40" s="69"/>
    </row>
    <row r="41" spans="1:9" ht="13.5">
      <c r="A41" s="31"/>
      <c r="B41" s="1"/>
      <c r="C41" s="30"/>
      <c r="D41" s="1"/>
      <c r="E41" s="1"/>
      <c r="F41" s="1"/>
      <c r="G41" s="23"/>
      <c r="H41" s="70"/>
      <c r="I41" s="70"/>
    </row>
    <row r="42" spans="1:9" ht="13.5">
      <c r="A42" s="43" t="s">
        <v>202</v>
      </c>
      <c r="B42" s="36"/>
      <c r="C42" s="37"/>
      <c r="D42" s="36"/>
      <c r="E42" s="36"/>
      <c r="F42" s="36"/>
      <c r="G42" s="38">
        <f>SUMPRODUCT(("total"=$A$22:$A$41)*($G$22:$G$41))</f>
        <v>26712</v>
      </c>
      <c r="H42" s="65"/>
      <c r="I42" s="65"/>
    </row>
    <row r="43" spans="1:9" s="59" customFormat="1" ht="18" customHeight="1">
      <c r="A43" s="78"/>
      <c r="B43" s="70"/>
      <c r="C43" s="66"/>
      <c r="D43" s="70"/>
      <c r="E43" s="70"/>
      <c r="F43" s="70"/>
      <c r="G43" s="65"/>
      <c r="H43" s="65"/>
      <c r="I43" s="65"/>
    </row>
    <row r="44" spans="1:9" s="59" customFormat="1" ht="18" customHeight="1">
      <c r="A44" s="78"/>
      <c r="B44" s="70"/>
      <c r="C44" s="66"/>
      <c r="D44" s="70"/>
      <c r="E44" s="70"/>
      <c r="F44" s="70"/>
      <c r="G44" s="65"/>
      <c r="H44" s="65"/>
      <c r="I44" s="65"/>
    </row>
    <row r="45" s="59" customFormat="1" ht="18" customHeight="1">
      <c r="C45" s="63"/>
    </row>
    <row r="46" s="59" customFormat="1" ht="13.5">
      <c r="C46" s="63"/>
    </row>
    <row r="47" s="59" customFormat="1" ht="13.5">
      <c r="C47" s="63"/>
    </row>
    <row r="48" s="59" customFormat="1" ht="13.5">
      <c r="C48" s="63"/>
    </row>
  </sheetData>
  <sheetProtection/>
  <mergeCells count="3">
    <mergeCell ref="A2:G2"/>
    <mergeCell ref="A20:G20"/>
    <mergeCell ref="A1:G1"/>
  </mergeCells>
  <printOptions/>
  <pageMargins left="0.7" right="0.7" top="0.75" bottom="0.75" header="0.3" footer="0.3"/>
  <pageSetup orientation="portrait" scale="5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="125" zoomScaleNormal="125" workbookViewId="0" topLeftCell="A1">
      <selection activeCell="B7" sqref="B7"/>
    </sheetView>
  </sheetViews>
  <sheetFormatPr defaultColWidth="0" defaultRowHeight="15" zeroHeight="1"/>
  <cols>
    <col min="1" max="1" width="33.8515625" style="0" customWidth="1"/>
    <col min="2" max="2" width="53.8515625" style="0" customWidth="1"/>
    <col min="3" max="3" width="12.8515625" style="3" customWidth="1"/>
    <col min="4" max="4" width="13.8515625" style="0" customWidth="1"/>
    <col min="5" max="5" width="8.8515625" style="0" customWidth="1"/>
    <col min="6" max="7" width="12.8515625" style="0" customWidth="1"/>
    <col min="8" max="10" width="3.00390625" style="59" customWidth="1"/>
    <col min="11" max="11" width="0" style="0" hidden="1" customWidth="1"/>
    <col min="12" max="16384" width="8.8515625" style="0" hidden="1" customWidth="1"/>
  </cols>
  <sheetData>
    <row r="1" spans="1:7" ht="13.5">
      <c r="A1" s="117" t="s">
        <v>233</v>
      </c>
      <c r="B1" s="118"/>
      <c r="C1" s="118"/>
      <c r="D1" s="118"/>
      <c r="E1" s="118"/>
      <c r="F1" s="118"/>
      <c r="G1" s="119"/>
    </row>
    <row r="2" spans="1:9" ht="13.5">
      <c r="A2" s="114" t="s">
        <v>2</v>
      </c>
      <c r="B2" s="115"/>
      <c r="C2" s="115"/>
      <c r="D2" s="115"/>
      <c r="E2" s="115"/>
      <c r="F2" s="115"/>
      <c r="G2" s="116"/>
      <c r="H2" s="64"/>
      <c r="I2" s="64"/>
    </row>
    <row r="3" spans="1:9" ht="13.5">
      <c r="A3" s="35" t="s">
        <v>68</v>
      </c>
      <c r="B3" s="10" t="s">
        <v>69</v>
      </c>
      <c r="C3" s="11" t="s">
        <v>7</v>
      </c>
      <c r="D3" s="10" t="s">
        <v>11</v>
      </c>
      <c r="E3" s="10" t="s">
        <v>8</v>
      </c>
      <c r="F3" s="10" t="s">
        <v>9</v>
      </c>
      <c r="G3" s="22" t="s">
        <v>0</v>
      </c>
      <c r="H3" s="65"/>
      <c r="I3" s="65"/>
    </row>
    <row r="4" spans="1:9" ht="15" thickBot="1">
      <c r="A4" s="29" t="s">
        <v>80</v>
      </c>
      <c r="B4" s="1"/>
      <c r="C4" s="30"/>
      <c r="D4" s="1"/>
      <c r="E4" s="1"/>
      <c r="F4" s="1"/>
      <c r="G4" s="23"/>
      <c r="H4" s="70"/>
      <c r="I4" s="70"/>
    </row>
    <row r="5" spans="1:9" ht="18" thickBot="1">
      <c r="A5" s="31"/>
      <c r="B5" s="1" t="s">
        <v>79</v>
      </c>
      <c r="C5" s="20">
        <v>26</v>
      </c>
      <c r="D5" s="107" t="s">
        <v>214</v>
      </c>
      <c r="E5" s="19">
        <v>1</v>
      </c>
      <c r="F5" s="107" t="s">
        <v>214</v>
      </c>
      <c r="G5" s="24">
        <f>C5*E5</f>
        <v>26</v>
      </c>
      <c r="H5" s="67"/>
      <c r="I5" s="67"/>
    </row>
    <row r="6" spans="1:10" s="4" customFormat="1" ht="13.5">
      <c r="A6" s="32" t="s">
        <v>0</v>
      </c>
      <c r="B6" s="33"/>
      <c r="C6" s="34"/>
      <c r="D6" s="33"/>
      <c r="E6" s="33"/>
      <c r="F6" s="33"/>
      <c r="G6" s="25">
        <f>SUM(G5)</f>
        <v>26</v>
      </c>
      <c r="H6" s="68"/>
      <c r="I6" s="68"/>
      <c r="J6" s="69"/>
    </row>
    <row r="7" spans="1:9" ht="15" thickBot="1">
      <c r="A7" s="29" t="s">
        <v>91</v>
      </c>
      <c r="B7" s="1"/>
      <c r="C7" s="30"/>
      <c r="D7" s="1"/>
      <c r="E7" s="1"/>
      <c r="F7" s="1"/>
      <c r="G7" s="23"/>
      <c r="H7" s="70"/>
      <c r="I7" s="70"/>
    </row>
    <row r="8" spans="1:9" ht="18" thickBot="1">
      <c r="A8" s="31"/>
      <c r="B8" s="1" t="s">
        <v>79</v>
      </c>
      <c r="C8" s="20">
        <v>50</v>
      </c>
      <c r="D8" s="107" t="s">
        <v>214</v>
      </c>
      <c r="E8" s="19">
        <v>1</v>
      </c>
      <c r="F8" s="107" t="s">
        <v>214</v>
      </c>
      <c r="G8" s="24">
        <f>C8*E8</f>
        <v>50</v>
      </c>
      <c r="H8" s="67"/>
      <c r="I8" s="67"/>
    </row>
    <row r="9" spans="1:9" ht="13.5">
      <c r="A9" s="32" t="s">
        <v>0</v>
      </c>
      <c r="B9" s="1"/>
      <c r="C9" s="30"/>
      <c r="D9" s="1"/>
      <c r="E9" s="1"/>
      <c r="F9" s="1"/>
      <c r="G9" s="25">
        <f>SUM(G8)</f>
        <v>50</v>
      </c>
      <c r="H9" s="68"/>
      <c r="I9" s="68"/>
    </row>
    <row r="10" spans="1:9" ht="15" thickBot="1">
      <c r="A10" s="29" t="s">
        <v>92</v>
      </c>
      <c r="B10" s="1"/>
      <c r="C10" s="30"/>
      <c r="D10" s="1"/>
      <c r="E10" s="1"/>
      <c r="F10" s="1"/>
      <c r="G10" s="23"/>
      <c r="H10" s="70"/>
      <c r="I10" s="70"/>
    </row>
    <row r="11" spans="1:9" ht="18" thickBot="1">
      <c r="A11" s="31"/>
      <c r="B11" s="1" t="s">
        <v>93</v>
      </c>
      <c r="C11" s="20"/>
      <c r="D11" s="107" t="s">
        <v>214</v>
      </c>
      <c r="E11" s="19"/>
      <c r="F11" s="107" t="s">
        <v>214</v>
      </c>
      <c r="G11" s="24">
        <f>C11*E11</f>
        <v>0</v>
      </c>
      <c r="H11" s="67"/>
      <c r="I11" s="67"/>
    </row>
    <row r="12" spans="1:9" ht="13.5">
      <c r="A12" s="32" t="s">
        <v>0</v>
      </c>
      <c r="B12" s="1"/>
      <c r="C12" s="30"/>
      <c r="D12" s="1"/>
      <c r="E12" s="1"/>
      <c r="F12" s="1"/>
      <c r="G12" s="25">
        <f>SUM(G11)</f>
        <v>0</v>
      </c>
      <c r="H12" s="68"/>
      <c r="I12" s="68"/>
    </row>
    <row r="13" spans="1:9" ht="15" thickBot="1">
      <c r="A13" s="29" t="s">
        <v>94</v>
      </c>
      <c r="B13" s="1"/>
      <c r="C13" s="30"/>
      <c r="D13" s="1"/>
      <c r="E13" s="1"/>
      <c r="F13" s="1"/>
      <c r="G13" s="23"/>
      <c r="H13" s="70"/>
      <c r="I13" s="70"/>
    </row>
    <row r="14" spans="1:9" ht="18" thickBot="1">
      <c r="A14" s="31"/>
      <c r="B14" s="1" t="s">
        <v>79</v>
      </c>
      <c r="C14" s="20"/>
      <c r="D14" s="107" t="s">
        <v>214</v>
      </c>
      <c r="E14" s="19"/>
      <c r="F14" s="107" t="s">
        <v>214</v>
      </c>
      <c r="G14" s="24">
        <f>C14*E14</f>
        <v>0</v>
      </c>
      <c r="H14" s="67"/>
      <c r="I14" s="67"/>
    </row>
    <row r="15" spans="1:9" ht="13.5">
      <c r="A15" s="32" t="s">
        <v>0</v>
      </c>
      <c r="B15" s="1"/>
      <c r="C15" s="30"/>
      <c r="D15" s="1"/>
      <c r="E15" s="1"/>
      <c r="F15" s="1"/>
      <c r="G15" s="25">
        <f>SUM(G14)</f>
        <v>0</v>
      </c>
      <c r="H15" s="68"/>
      <c r="I15" s="68"/>
    </row>
    <row r="16" spans="1:9" ht="15" thickBot="1">
      <c r="A16" s="29" t="s">
        <v>95</v>
      </c>
      <c r="B16" s="1"/>
      <c r="C16" s="30"/>
      <c r="D16" s="1"/>
      <c r="E16" s="1"/>
      <c r="F16" s="1"/>
      <c r="G16" s="23"/>
      <c r="H16" s="70"/>
      <c r="I16" s="70"/>
    </row>
    <row r="17" spans="1:9" ht="18" thickBot="1">
      <c r="A17" s="31"/>
      <c r="B17" s="1" t="s">
        <v>79</v>
      </c>
      <c r="C17" s="20">
        <v>1032</v>
      </c>
      <c r="D17" s="107" t="s">
        <v>214</v>
      </c>
      <c r="E17" s="19">
        <v>1</v>
      </c>
      <c r="F17" s="107" t="s">
        <v>214</v>
      </c>
      <c r="G17" s="24">
        <f>C17*E17</f>
        <v>1032</v>
      </c>
      <c r="H17" s="67"/>
      <c r="I17" s="67"/>
    </row>
    <row r="18" spans="1:9" ht="13.5">
      <c r="A18" s="32" t="s">
        <v>0</v>
      </c>
      <c r="B18" s="1"/>
      <c r="C18" s="30"/>
      <c r="D18" s="1"/>
      <c r="E18" s="1"/>
      <c r="F18" s="1"/>
      <c r="G18" s="25">
        <f>SUM(G17)</f>
        <v>1032</v>
      </c>
      <c r="H18" s="68"/>
      <c r="I18" s="68"/>
    </row>
    <row r="19" spans="1:9" ht="13.5">
      <c r="A19" s="31"/>
      <c r="B19" s="1"/>
      <c r="C19" s="30"/>
      <c r="D19" s="1"/>
      <c r="E19" s="1"/>
      <c r="F19" s="1"/>
      <c r="G19" s="23"/>
      <c r="H19" s="70"/>
      <c r="I19" s="70"/>
    </row>
    <row r="20" spans="1:9" ht="13.5">
      <c r="A20" s="43" t="s">
        <v>99</v>
      </c>
      <c r="B20" s="36"/>
      <c r="C20" s="37"/>
      <c r="D20" s="36"/>
      <c r="E20" s="36"/>
      <c r="F20" s="36"/>
      <c r="G20" s="38">
        <f>SUMPRODUCT(("total"=$A$4:$A$19)*($G$4:$G$19))</f>
        <v>1108</v>
      </c>
      <c r="H20" s="65"/>
      <c r="I20" s="65"/>
    </row>
    <row r="21" spans="1:9" ht="13.5">
      <c r="A21" s="114" t="s">
        <v>100</v>
      </c>
      <c r="B21" s="115"/>
      <c r="C21" s="115"/>
      <c r="D21" s="115"/>
      <c r="E21" s="115"/>
      <c r="F21" s="115"/>
      <c r="G21" s="116"/>
      <c r="H21" s="64"/>
      <c r="I21" s="64"/>
    </row>
    <row r="22" spans="1:9" ht="13.5">
      <c r="A22" s="35" t="s">
        <v>68</v>
      </c>
      <c r="B22" s="10" t="s">
        <v>69</v>
      </c>
      <c r="C22" s="11" t="s">
        <v>7</v>
      </c>
      <c r="D22" s="10" t="s">
        <v>11</v>
      </c>
      <c r="E22" s="10" t="s">
        <v>8</v>
      </c>
      <c r="F22" s="10" t="s">
        <v>9</v>
      </c>
      <c r="G22" s="22" t="s">
        <v>0</v>
      </c>
      <c r="H22" s="65"/>
      <c r="I22" s="65"/>
    </row>
    <row r="23" spans="1:9" ht="15" thickBot="1">
      <c r="A23" s="29" t="s">
        <v>101</v>
      </c>
      <c r="B23" s="1"/>
      <c r="C23" s="30"/>
      <c r="D23" s="1"/>
      <c r="E23" s="1"/>
      <c r="F23" s="1"/>
      <c r="G23" s="23"/>
      <c r="H23" s="70"/>
      <c r="I23" s="70"/>
    </row>
    <row r="24" spans="1:9" ht="13.5">
      <c r="A24" s="31"/>
      <c r="B24" s="1" t="s">
        <v>102</v>
      </c>
      <c r="C24" s="12">
        <v>1250</v>
      </c>
      <c r="D24" s="1" t="s">
        <v>104</v>
      </c>
      <c r="E24" s="15">
        <v>2</v>
      </c>
      <c r="F24" s="1" t="s">
        <v>103</v>
      </c>
      <c r="G24" s="26">
        <f>C24*E24</f>
        <v>2500</v>
      </c>
      <c r="H24" s="66"/>
      <c r="I24" s="66"/>
    </row>
    <row r="25" spans="1:9" ht="13.5">
      <c r="A25" s="31"/>
      <c r="B25" s="1" t="s">
        <v>105</v>
      </c>
      <c r="C25" s="13">
        <v>5964</v>
      </c>
      <c r="D25" s="107" t="s">
        <v>214</v>
      </c>
      <c r="E25" s="16">
        <v>1</v>
      </c>
      <c r="F25" s="107" t="s">
        <v>214</v>
      </c>
      <c r="G25" s="26">
        <f>C25*E25</f>
        <v>5964</v>
      </c>
      <c r="H25" s="66"/>
      <c r="I25" s="66"/>
    </row>
    <row r="26" spans="1:9" ht="13.5">
      <c r="A26" s="31"/>
      <c r="B26" s="1" t="s">
        <v>106</v>
      </c>
      <c r="C26" s="13">
        <v>9100</v>
      </c>
      <c r="D26" s="107" t="s">
        <v>214</v>
      </c>
      <c r="E26" s="16">
        <v>1</v>
      </c>
      <c r="F26" s="107" t="s">
        <v>214</v>
      </c>
      <c r="G26" s="26">
        <f>C26*E26</f>
        <v>9100</v>
      </c>
      <c r="H26" s="66"/>
      <c r="I26" s="66"/>
    </row>
    <row r="27" spans="1:9" ht="18" thickBot="1">
      <c r="A27" s="31"/>
      <c r="B27" s="1" t="s">
        <v>107</v>
      </c>
      <c r="C27" s="14">
        <v>325</v>
      </c>
      <c r="D27" s="107" t="s">
        <v>214</v>
      </c>
      <c r="E27" s="17">
        <v>1</v>
      </c>
      <c r="F27" s="107" t="s">
        <v>214</v>
      </c>
      <c r="G27" s="24">
        <f>C27*E27</f>
        <v>325</v>
      </c>
      <c r="H27" s="67"/>
      <c r="I27" s="67"/>
    </row>
    <row r="28" spans="1:10" s="4" customFormat="1" ht="13.5">
      <c r="A28" s="32" t="s">
        <v>0</v>
      </c>
      <c r="B28" s="33"/>
      <c r="C28" s="34"/>
      <c r="D28" s="33"/>
      <c r="E28" s="33"/>
      <c r="F28" s="33"/>
      <c r="G28" s="27">
        <f>SUM(G24:G27)</f>
        <v>17889</v>
      </c>
      <c r="H28" s="68"/>
      <c r="I28" s="68"/>
      <c r="J28" s="69"/>
    </row>
    <row r="29" spans="1:9" ht="15" thickBot="1">
      <c r="A29" s="29" t="s">
        <v>155</v>
      </c>
      <c r="B29" s="1"/>
      <c r="C29" s="30"/>
      <c r="D29" s="1"/>
      <c r="E29" s="1"/>
      <c r="F29" s="1"/>
      <c r="G29" s="23"/>
      <c r="H29" s="70"/>
      <c r="I29" s="70"/>
    </row>
    <row r="30" spans="1:9" ht="13.5">
      <c r="A30" s="31"/>
      <c r="B30" s="1" t="s">
        <v>156</v>
      </c>
      <c r="C30" s="12">
        <v>80</v>
      </c>
      <c r="D30" s="97" t="s">
        <v>215</v>
      </c>
      <c r="E30" s="15">
        <v>12</v>
      </c>
      <c r="F30" s="97" t="s">
        <v>216</v>
      </c>
      <c r="G30" s="26">
        <f aca="true" t="shared" si="0" ref="G30:G35">C30*E30</f>
        <v>960</v>
      </c>
      <c r="H30" s="66"/>
      <c r="I30" s="66"/>
    </row>
    <row r="31" spans="1:9" ht="13.5">
      <c r="A31" s="31"/>
      <c r="B31" s="1" t="s">
        <v>208</v>
      </c>
      <c r="C31" s="13">
        <v>6770</v>
      </c>
      <c r="D31" s="107" t="s">
        <v>214</v>
      </c>
      <c r="E31" s="16">
        <v>1</v>
      </c>
      <c r="F31" s="107" t="s">
        <v>214</v>
      </c>
      <c r="G31" s="26">
        <f t="shared" si="0"/>
        <v>6770</v>
      </c>
      <c r="H31" s="66"/>
      <c r="I31" s="66"/>
    </row>
    <row r="32" spans="1:11" ht="13.5">
      <c r="A32" s="31"/>
      <c r="B32" s="1" t="s">
        <v>157</v>
      </c>
      <c r="C32" s="13">
        <v>0</v>
      </c>
      <c r="D32" s="107" t="s">
        <v>214</v>
      </c>
      <c r="E32" s="16">
        <v>1</v>
      </c>
      <c r="F32" s="107" t="s">
        <v>214</v>
      </c>
      <c r="G32" s="26">
        <f t="shared" si="0"/>
        <v>0</v>
      </c>
      <c r="H32" s="66"/>
      <c r="I32" s="66"/>
      <c r="K32" t="s">
        <v>1</v>
      </c>
    </row>
    <row r="33" spans="1:9" ht="13.5">
      <c r="A33" s="31"/>
      <c r="B33" s="1" t="s">
        <v>158</v>
      </c>
      <c r="C33" s="13">
        <v>950</v>
      </c>
      <c r="D33" s="107" t="s">
        <v>214</v>
      </c>
      <c r="E33" s="16">
        <v>1</v>
      </c>
      <c r="F33" s="107" t="s">
        <v>214</v>
      </c>
      <c r="G33" s="26">
        <f t="shared" si="0"/>
        <v>950</v>
      </c>
      <c r="H33" s="66"/>
      <c r="I33" s="66"/>
    </row>
    <row r="34" spans="1:9" ht="13.5">
      <c r="A34" s="31"/>
      <c r="B34" s="1" t="s">
        <v>159</v>
      </c>
      <c r="C34" s="13">
        <v>2550</v>
      </c>
      <c r="D34" s="107" t="s">
        <v>214</v>
      </c>
      <c r="E34" s="16">
        <v>1</v>
      </c>
      <c r="F34" s="107" t="s">
        <v>214</v>
      </c>
      <c r="G34" s="26">
        <f t="shared" si="0"/>
        <v>2550</v>
      </c>
      <c r="H34" s="66"/>
      <c r="I34" s="66"/>
    </row>
    <row r="35" spans="1:9" ht="18" thickBot="1">
      <c r="A35" s="31"/>
      <c r="B35" s="1" t="s">
        <v>160</v>
      </c>
      <c r="C35" s="14">
        <v>770</v>
      </c>
      <c r="D35" s="107" t="s">
        <v>214</v>
      </c>
      <c r="E35" s="17">
        <v>1</v>
      </c>
      <c r="F35" s="107" t="s">
        <v>214</v>
      </c>
      <c r="G35" s="24">
        <f t="shared" si="0"/>
        <v>770</v>
      </c>
      <c r="H35" s="67"/>
      <c r="I35" s="67"/>
    </row>
    <row r="36" spans="1:10" s="4" customFormat="1" ht="13.5">
      <c r="A36" s="32" t="s">
        <v>0</v>
      </c>
      <c r="B36" s="33"/>
      <c r="C36" s="34"/>
      <c r="D36" s="33"/>
      <c r="E36" s="33"/>
      <c r="F36" s="33"/>
      <c r="G36" s="25">
        <f>SUM(G30:G35)</f>
        <v>12000</v>
      </c>
      <c r="H36" s="68"/>
      <c r="I36" s="68"/>
      <c r="J36" s="69"/>
    </row>
    <row r="37" spans="1:9" ht="15" thickBot="1">
      <c r="A37" s="29" t="s">
        <v>161</v>
      </c>
      <c r="B37" s="1"/>
      <c r="C37" s="30"/>
      <c r="D37" s="1"/>
      <c r="E37" s="1"/>
      <c r="F37" s="1"/>
      <c r="G37" s="23"/>
      <c r="H37" s="70"/>
      <c r="I37" s="70"/>
    </row>
    <row r="38" spans="1:9" ht="13.5">
      <c r="A38" s="31"/>
      <c r="B38" s="1" t="s">
        <v>162</v>
      </c>
      <c r="C38" s="12">
        <v>11000</v>
      </c>
      <c r="D38" s="107" t="s">
        <v>214</v>
      </c>
      <c r="E38" s="15">
        <v>1</v>
      </c>
      <c r="F38" s="107" t="s">
        <v>214</v>
      </c>
      <c r="G38" s="26">
        <f>C38*E38</f>
        <v>11000</v>
      </c>
      <c r="H38" s="66"/>
      <c r="I38" s="66"/>
    </row>
    <row r="39" spans="1:9" ht="13.5">
      <c r="A39" s="31"/>
      <c r="B39" s="1" t="s">
        <v>163</v>
      </c>
      <c r="C39" s="13">
        <v>1000</v>
      </c>
      <c r="D39" s="107" t="s">
        <v>214</v>
      </c>
      <c r="E39" s="16">
        <v>1</v>
      </c>
      <c r="F39" s="107" t="s">
        <v>214</v>
      </c>
      <c r="G39" s="26">
        <f>C39*E39</f>
        <v>1000</v>
      </c>
      <c r="H39" s="66"/>
      <c r="I39" s="66"/>
    </row>
    <row r="40" spans="1:9" ht="18" thickBot="1">
      <c r="A40" s="31"/>
      <c r="B40" s="1" t="s">
        <v>164</v>
      </c>
      <c r="C40" s="14">
        <v>30</v>
      </c>
      <c r="D40" s="97" t="s">
        <v>215</v>
      </c>
      <c r="E40" s="17">
        <v>12</v>
      </c>
      <c r="F40" s="97" t="s">
        <v>216</v>
      </c>
      <c r="G40" s="24">
        <f>C40*E40</f>
        <v>360</v>
      </c>
      <c r="H40" s="67"/>
      <c r="I40" s="67"/>
    </row>
    <row r="41" spans="1:10" s="4" customFormat="1" ht="13.5">
      <c r="A41" s="32" t="s">
        <v>0</v>
      </c>
      <c r="B41" s="33"/>
      <c r="C41" s="34"/>
      <c r="D41" s="33"/>
      <c r="E41" s="33"/>
      <c r="F41" s="33"/>
      <c r="G41" s="25">
        <f>SUM(G38:G40)</f>
        <v>12360</v>
      </c>
      <c r="H41" s="68"/>
      <c r="I41" s="68"/>
      <c r="J41" s="69"/>
    </row>
    <row r="42" spans="1:9" ht="15" thickBot="1">
      <c r="A42" s="29" t="s">
        <v>165</v>
      </c>
      <c r="B42" s="1"/>
      <c r="C42" s="30"/>
      <c r="D42" s="1"/>
      <c r="E42" s="1"/>
      <c r="F42" s="1"/>
      <c r="G42" s="23"/>
      <c r="H42" s="70"/>
      <c r="I42" s="70"/>
    </row>
    <row r="43" spans="1:9" ht="13.5">
      <c r="A43" s="31"/>
      <c r="B43" s="1" t="s">
        <v>166</v>
      </c>
      <c r="C43" s="12">
        <v>1685</v>
      </c>
      <c r="D43" s="107" t="s">
        <v>214</v>
      </c>
      <c r="E43" s="15">
        <v>1</v>
      </c>
      <c r="F43" s="107" t="s">
        <v>214</v>
      </c>
      <c r="G43" s="26">
        <f>C43*E43</f>
        <v>1685</v>
      </c>
      <c r="H43" s="66"/>
      <c r="I43" s="66"/>
    </row>
    <row r="44" spans="1:9" ht="18" thickBot="1">
      <c r="A44" s="31"/>
      <c r="B44" s="1" t="s">
        <v>167</v>
      </c>
      <c r="C44" s="14">
        <v>12290</v>
      </c>
      <c r="D44" s="107" t="s">
        <v>214</v>
      </c>
      <c r="E44" s="17">
        <v>1</v>
      </c>
      <c r="F44" s="107" t="s">
        <v>214</v>
      </c>
      <c r="G44" s="24">
        <f>C44*E44</f>
        <v>12290</v>
      </c>
      <c r="H44" s="67"/>
      <c r="I44" s="67"/>
    </row>
    <row r="45" spans="1:9" ht="13.5">
      <c r="A45" s="32" t="s">
        <v>0</v>
      </c>
      <c r="B45" s="1"/>
      <c r="C45" s="30"/>
      <c r="D45" s="1"/>
      <c r="E45" s="1"/>
      <c r="F45" s="1"/>
      <c r="G45" s="25">
        <f>SUM(G43:G44)</f>
        <v>13975</v>
      </c>
      <c r="H45" s="68"/>
      <c r="I45" s="68"/>
    </row>
    <row r="46" spans="1:9" ht="15" thickBot="1">
      <c r="A46" s="29" t="s">
        <v>168</v>
      </c>
      <c r="B46" s="1"/>
      <c r="C46" s="30"/>
      <c r="D46" s="1"/>
      <c r="E46" s="1"/>
      <c r="F46" s="1"/>
      <c r="G46" s="23"/>
      <c r="H46" s="70"/>
      <c r="I46" s="70"/>
    </row>
    <row r="47" spans="1:9" ht="13.5">
      <c r="A47" s="31"/>
      <c r="B47" s="1" t="s">
        <v>169</v>
      </c>
      <c r="C47" s="12">
        <v>2254</v>
      </c>
      <c r="D47" s="107" t="s">
        <v>214</v>
      </c>
      <c r="E47" s="15">
        <v>1</v>
      </c>
      <c r="F47" s="107" t="s">
        <v>214</v>
      </c>
      <c r="G47" s="26">
        <f>C47*E47</f>
        <v>2254</v>
      </c>
      <c r="H47" s="66"/>
      <c r="I47" s="66"/>
    </row>
    <row r="48" spans="1:9" ht="18" thickBot="1">
      <c r="A48" s="31"/>
      <c r="B48" s="1" t="s">
        <v>170</v>
      </c>
      <c r="C48" s="14">
        <v>509</v>
      </c>
      <c r="D48" s="107" t="s">
        <v>214</v>
      </c>
      <c r="E48" s="17">
        <v>1</v>
      </c>
      <c r="F48" s="107" t="s">
        <v>214</v>
      </c>
      <c r="G48" s="24">
        <f>C48*E48</f>
        <v>509</v>
      </c>
      <c r="H48" s="67"/>
      <c r="I48" s="67"/>
    </row>
    <row r="49" spans="1:9" ht="13.5">
      <c r="A49" s="32" t="s">
        <v>0</v>
      </c>
      <c r="B49" s="1"/>
      <c r="C49" s="30"/>
      <c r="D49" s="1"/>
      <c r="E49" s="1"/>
      <c r="F49" s="1"/>
      <c r="G49" s="25">
        <f>SUM(G47:G48)</f>
        <v>2763</v>
      </c>
      <c r="H49" s="68"/>
      <c r="I49" s="68"/>
    </row>
    <row r="50" spans="1:9" ht="15" thickBot="1">
      <c r="A50" s="29" t="s">
        <v>171</v>
      </c>
      <c r="B50" s="1"/>
      <c r="C50" s="30"/>
      <c r="D50" s="1"/>
      <c r="E50" s="1"/>
      <c r="F50" s="1"/>
      <c r="G50" s="23"/>
      <c r="H50" s="70"/>
      <c r="I50" s="70"/>
    </row>
    <row r="51" spans="1:9" ht="13.5">
      <c r="A51" s="31"/>
      <c r="B51" s="1" t="s">
        <v>172</v>
      </c>
      <c r="C51" s="12">
        <v>583.34</v>
      </c>
      <c r="D51" s="1" t="s">
        <v>215</v>
      </c>
      <c r="E51" s="15">
        <v>12</v>
      </c>
      <c r="F51" s="1" t="s">
        <v>216</v>
      </c>
      <c r="G51" s="26">
        <f>C51*E51</f>
        <v>7000.08</v>
      </c>
      <c r="H51" s="66"/>
      <c r="I51" s="66"/>
    </row>
    <row r="52" spans="1:9" ht="13.5">
      <c r="A52" s="31"/>
      <c r="B52" s="1" t="s">
        <v>173</v>
      </c>
      <c r="C52" s="13">
        <v>2084</v>
      </c>
      <c r="D52" s="1" t="s">
        <v>215</v>
      </c>
      <c r="E52" s="16">
        <v>12</v>
      </c>
      <c r="F52" s="1" t="s">
        <v>216</v>
      </c>
      <c r="G52" s="28">
        <f aca="true" t="shared" si="1" ref="G52:G60">C52*E52</f>
        <v>25008</v>
      </c>
      <c r="H52" s="71"/>
      <c r="I52" s="71"/>
    </row>
    <row r="53" spans="1:9" ht="13.5">
      <c r="A53" s="31"/>
      <c r="B53" s="1" t="s">
        <v>174</v>
      </c>
      <c r="C53" s="13">
        <v>3000</v>
      </c>
      <c r="D53" s="1" t="s">
        <v>215</v>
      </c>
      <c r="E53" s="16">
        <v>12</v>
      </c>
      <c r="F53" s="1" t="s">
        <v>216</v>
      </c>
      <c r="G53" s="28">
        <f t="shared" si="1"/>
        <v>36000</v>
      </c>
      <c r="H53" s="71"/>
      <c r="I53" s="71"/>
    </row>
    <row r="54" spans="1:9" ht="13.5">
      <c r="A54" s="31"/>
      <c r="B54" s="1" t="s">
        <v>175</v>
      </c>
      <c r="C54" s="13">
        <v>2166.67</v>
      </c>
      <c r="D54" s="1" t="s">
        <v>215</v>
      </c>
      <c r="E54" s="16">
        <v>12</v>
      </c>
      <c r="F54" s="1" t="s">
        <v>216</v>
      </c>
      <c r="G54" s="28">
        <f t="shared" si="1"/>
        <v>26000.04</v>
      </c>
      <c r="H54" s="71"/>
      <c r="I54" s="71"/>
    </row>
    <row r="55" spans="1:9" ht="13.5">
      <c r="A55" s="31"/>
      <c r="B55" s="1" t="s">
        <v>176</v>
      </c>
      <c r="C55" s="13">
        <v>2094</v>
      </c>
      <c r="D55" s="107" t="s">
        <v>214</v>
      </c>
      <c r="E55" s="16">
        <v>1</v>
      </c>
      <c r="F55" s="107" t="s">
        <v>214</v>
      </c>
      <c r="G55" s="28">
        <f t="shared" si="1"/>
        <v>2094</v>
      </c>
      <c r="H55" s="71"/>
      <c r="I55" s="71"/>
    </row>
    <row r="56" spans="1:9" ht="13.5">
      <c r="A56" s="31"/>
      <c r="B56" s="1" t="s">
        <v>177</v>
      </c>
      <c r="C56" s="13">
        <v>574.55</v>
      </c>
      <c r="D56" s="107" t="s">
        <v>214</v>
      </c>
      <c r="E56" s="16">
        <v>1</v>
      </c>
      <c r="F56" s="107" t="s">
        <v>214</v>
      </c>
      <c r="G56" s="28">
        <f t="shared" si="1"/>
        <v>574.55</v>
      </c>
      <c r="H56" s="71"/>
      <c r="I56" s="71"/>
    </row>
    <row r="57" spans="1:9" ht="13.5">
      <c r="A57" s="31"/>
      <c r="B57" s="1" t="s">
        <v>178</v>
      </c>
      <c r="C57" s="13">
        <v>1000</v>
      </c>
      <c r="D57" s="107" t="s">
        <v>214</v>
      </c>
      <c r="E57" s="16">
        <v>1</v>
      </c>
      <c r="F57" s="107" t="s">
        <v>214</v>
      </c>
      <c r="G57" s="28">
        <f t="shared" si="1"/>
        <v>1000</v>
      </c>
      <c r="H57" s="71"/>
      <c r="I57" s="71"/>
    </row>
    <row r="58" spans="1:9" ht="13.5">
      <c r="A58" s="31"/>
      <c r="B58" s="1" t="s">
        <v>179</v>
      </c>
      <c r="C58" s="13">
        <v>1286</v>
      </c>
      <c r="D58" s="107" t="s">
        <v>214</v>
      </c>
      <c r="E58" s="16">
        <v>1</v>
      </c>
      <c r="F58" s="107" t="s">
        <v>214</v>
      </c>
      <c r="G58" s="28">
        <f t="shared" si="1"/>
        <v>1286</v>
      </c>
      <c r="H58" s="71"/>
      <c r="I58" s="71"/>
    </row>
    <row r="59" spans="1:9" ht="13.5">
      <c r="A59" s="31"/>
      <c r="B59" s="1" t="s">
        <v>180</v>
      </c>
      <c r="C59" s="13">
        <v>835</v>
      </c>
      <c r="D59" s="107" t="s">
        <v>214</v>
      </c>
      <c r="E59" s="16">
        <v>1</v>
      </c>
      <c r="F59" s="107" t="s">
        <v>214</v>
      </c>
      <c r="G59" s="28">
        <f t="shared" si="1"/>
        <v>835</v>
      </c>
      <c r="H59" s="71"/>
      <c r="I59" s="71"/>
    </row>
    <row r="60" spans="1:9" ht="18" thickBot="1">
      <c r="A60" s="31"/>
      <c r="B60" s="1" t="s">
        <v>181</v>
      </c>
      <c r="C60" s="14">
        <v>500</v>
      </c>
      <c r="D60" s="107" t="s">
        <v>214</v>
      </c>
      <c r="E60" s="17">
        <v>1</v>
      </c>
      <c r="F60" s="107" t="s">
        <v>214</v>
      </c>
      <c r="G60" s="24">
        <f t="shared" si="1"/>
        <v>500</v>
      </c>
      <c r="H60" s="67"/>
      <c r="I60" s="67"/>
    </row>
    <row r="61" spans="1:10" s="4" customFormat="1" ht="13.5">
      <c r="A61" s="32" t="s">
        <v>0</v>
      </c>
      <c r="B61" s="33"/>
      <c r="C61" s="34"/>
      <c r="D61" s="33"/>
      <c r="E61" s="33"/>
      <c r="F61" s="33"/>
      <c r="G61" s="25">
        <f>SUM(G51:G60)</f>
        <v>100297.67</v>
      </c>
      <c r="H61" s="68"/>
      <c r="I61" s="68"/>
      <c r="J61" s="69"/>
    </row>
    <row r="62" spans="1:9" ht="15" thickBot="1">
      <c r="A62" s="29" t="s">
        <v>182</v>
      </c>
      <c r="B62" s="1"/>
      <c r="C62" s="30"/>
      <c r="D62" s="1"/>
      <c r="E62" s="1"/>
      <c r="F62" s="1"/>
      <c r="G62" s="23"/>
      <c r="H62" s="70"/>
      <c r="I62" s="70"/>
    </row>
    <row r="63" spans="1:9" ht="13.5">
      <c r="A63" s="31"/>
      <c r="B63" s="1" t="s">
        <v>183</v>
      </c>
      <c r="C63" s="12">
        <v>108</v>
      </c>
      <c r="D63" s="107" t="s">
        <v>214</v>
      </c>
      <c r="E63" s="15">
        <v>1</v>
      </c>
      <c r="F63" s="107" t="s">
        <v>214</v>
      </c>
      <c r="G63" s="28">
        <f>C63*E63</f>
        <v>108</v>
      </c>
      <c r="H63" s="71"/>
      <c r="I63" s="71"/>
    </row>
    <row r="64" spans="1:9" ht="18" thickBot="1">
      <c r="A64" s="31"/>
      <c r="B64" s="1" t="s">
        <v>121</v>
      </c>
      <c r="C64" s="14">
        <v>46</v>
      </c>
      <c r="D64" s="107" t="s">
        <v>214</v>
      </c>
      <c r="E64" s="17">
        <v>1</v>
      </c>
      <c r="F64" s="107" t="s">
        <v>214</v>
      </c>
      <c r="G64" s="24">
        <f>C64*E64</f>
        <v>46</v>
      </c>
      <c r="H64" s="67"/>
      <c r="I64" s="67"/>
    </row>
    <row r="65" spans="1:10" s="4" customFormat="1" ht="13.5">
      <c r="A65" s="32" t="s">
        <v>0</v>
      </c>
      <c r="B65" s="33"/>
      <c r="C65" s="34"/>
      <c r="D65" s="33"/>
      <c r="E65" s="33"/>
      <c r="F65" s="33"/>
      <c r="G65" s="25">
        <f>SUM(G63:G64)</f>
        <v>154</v>
      </c>
      <c r="H65" s="68"/>
      <c r="I65" s="68"/>
      <c r="J65" s="69"/>
    </row>
    <row r="66" spans="1:9" ht="15" thickBot="1">
      <c r="A66" s="29" t="s">
        <v>195</v>
      </c>
      <c r="B66" s="1"/>
      <c r="C66" s="30"/>
      <c r="D66" s="1"/>
      <c r="E66" s="1"/>
      <c r="F66" s="1"/>
      <c r="G66" s="23"/>
      <c r="H66" s="70"/>
      <c r="I66" s="70"/>
    </row>
    <row r="67" spans="1:9" ht="13.5">
      <c r="A67" s="31"/>
      <c r="B67" s="1" t="s">
        <v>196</v>
      </c>
      <c r="C67" s="12">
        <v>5051</v>
      </c>
      <c r="D67" s="107" t="s">
        <v>214</v>
      </c>
      <c r="E67" s="15">
        <v>1</v>
      </c>
      <c r="F67" s="107" t="s">
        <v>214</v>
      </c>
      <c r="G67" s="28">
        <f aca="true" t="shared" si="2" ref="G67:G72">C67*E67</f>
        <v>5051</v>
      </c>
      <c r="H67" s="71"/>
      <c r="I67" s="71"/>
    </row>
    <row r="68" spans="1:9" ht="13.5">
      <c r="A68" s="31"/>
      <c r="B68" s="1" t="s">
        <v>197</v>
      </c>
      <c r="C68" s="13">
        <v>2793</v>
      </c>
      <c r="D68" s="107" t="s">
        <v>214</v>
      </c>
      <c r="E68" s="16">
        <v>1</v>
      </c>
      <c r="F68" s="107" t="s">
        <v>214</v>
      </c>
      <c r="G68" s="28">
        <f t="shared" si="2"/>
        <v>2793</v>
      </c>
      <c r="H68" s="71"/>
      <c r="I68" s="71"/>
    </row>
    <row r="69" spans="1:9" ht="13.5">
      <c r="A69" s="31"/>
      <c r="B69" s="1" t="s">
        <v>198</v>
      </c>
      <c r="C69" s="13">
        <v>7989</v>
      </c>
      <c r="D69" s="107" t="s">
        <v>214</v>
      </c>
      <c r="E69" s="16">
        <v>1</v>
      </c>
      <c r="F69" s="107" t="s">
        <v>214</v>
      </c>
      <c r="G69" s="28">
        <f t="shared" si="2"/>
        <v>7989</v>
      </c>
      <c r="H69" s="71"/>
      <c r="I69" s="71"/>
    </row>
    <row r="70" spans="1:9" ht="13.5">
      <c r="A70" s="31"/>
      <c r="B70" s="1" t="s">
        <v>199</v>
      </c>
      <c r="C70" s="13">
        <v>489</v>
      </c>
      <c r="D70" s="107" t="s">
        <v>214</v>
      </c>
      <c r="E70" s="16">
        <v>1</v>
      </c>
      <c r="F70" s="107" t="s">
        <v>214</v>
      </c>
      <c r="G70" s="28">
        <f t="shared" si="2"/>
        <v>489</v>
      </c>
      <c r="H70" s="71"/>
      <c r="I70" s="71"/>
    </row>
    <row r="71" spans="1:9" ht="13.5">
      <c r="A71" s="31"/>
      <c r="B71" s="1" t="s">
        <v>200</v>
      </c>
      <c r="C71" s="13">
        <v>660</v>
      </c>
      <c r="D71" s="107" t="s">
        <v>214</v>
      </c>
      <c r="E71" s="16">
        <v>1</v>
      </c>
      <c r="F71" s="107" t="s">
        <v>214</v>
      </c>
      <c r="G71" s="28">
        <f t="shared" si="2"/>
        <v>660</v>
      </c>
      <c r="H71" s="71"/>
      <c r="I71" s="71"/>
    </row>
    <row r="72" spans="1:9" ht="18" thickBot="1">
      <c r="A72" s="31"/>
      <c r="B72" s="1" t="s">
        <v>201</v>
      </c>
      <c r="C72" s="14">
        <v>100</v>
      </c>
      <c r="D72" s="107" t="s">
        <v>214</v>
      </c>
      <c r="E72" s="17">
        <v>1</v>
      </c>
      <c r="F72" s="107" t="s">
        <v>214</v>
      </c>
      <c r="G72" s="24">
        <f t="shared" si="2"/>
        <v>100</v>
      </c>
      <c r="H72" s="67"/>
      <c r="I72" s="67"/>
    </row>
    <row r="73" spans="1:10" s="4" customFormat="1" ht="13.5">
      <c r="A73" s="32" t="s">
        <v>0</v>
      </c>
      <c r="B73" s="33"/>
      <c r="C73" s="34"/>
      <c r="D73" s="33"/>
      <c r="E73" s="33"/>
      <c r="F73" s="33"/>
      <c r="G73" s="25">
        <f>SUM(G67:G72)</f>
        <v>17082</v>
      </c>
      <c r="H73" s="68"/>
      <c r="I73" s="68"/>
      <c r="J73" s="69"/>
    </row>
    <row r="74" spans="1:9" ht="13.5">
      <c r="A74" s="31"/>
      <c r="B74" s="1"/>
      <c r="C74" s="30"/>
      <c r="D74" s="1"/>
      <c r="E74" s="1"/>
      <c r="F74" s="1"/>
      <c r="G74" s="23"/>
      <c r="H74" s="70"/>
      <c r="I74" s="70"/>
    </row>
    <row r="75" spans="1:9" ht="13.5">
      <c r="A75" s="43" t="s">
        <v>202</v>
      </c>
      <c r="B75" s="36"/>
      <c r="C75" s="37"/>
      <c r="D75" s="36"/>
      <c r="E75" s="36"/>
      <c r="F75" s="36"/>
      <c r="G75" s="38">
        <f>SUMPRODUCT(("total"=$A$23:$A$74)*($G$23:$G$74))</f>
        <v>176520.66999999998</v>
      </c>
      <c r="H75" s="65"/>
      <c r="I75" s="65"/>
    </row>
    <row r="76" spans="1:9" s="59" customFormat="1" ht="18" customHeight="1">
      <c r="A76" s="78"/>
      <c r="B76" s="70"/>
      <c r="C76" s="66"/>
      <c r="D76" s="70"/>
      <c r="E76" s="70"/>
      <c r="F76" s="70"/>
      <c r="G76" s="65"/>
      <c r="H76" s="65"/>
      <c r="I76" s="65"/>
    </row>
    <row r="77" spans="1:9" s="59" customFormat="1" ht="18" customHeight="1">
      <c r="A77" s="78"/>
      <c r="B77" s="70"/>
      <c r="C77" s="66"/>
      <c r="D77" s="70"/>
      <c r="E77" s="70"/>
      <c r="F77" s="70"/>
      <c r="G77" s="65"/>
      <c r="H77" s="65"/>
      <c r="I77" s="65"/>
    </row>
    <row r="78" s="59" customFormat="1" ht="18" customHeight="1">
      <c r="C78" s="63"/>
    </row>
  </sheetData>
  <sheetProtection/>
  <mergeCells count="3">
    <mergeCell ref="A2:G2"/>
    <mergeCell ref="A21:G21"/>
    <mergeCell ref="A1:G1"/>
  </mergeCells>
  <printOptions/>
  <pageMargins left="0.7" right="0.7" top="0.75" bottom="0.75" header="0.3" footer="0.3"/>
  <pageSetup orientation="portrait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Timothy Fellow</cp:lastModifiedBy>
  <cp:lastPrinted>2015-11-23T14:31:39Z</cp:lastPrinted>
  <dcterms:created xsi:type="dcterms:W3CDTF">2015-07-23T22:59:19Z</dcterms:created>
  <dcterms:modified xsi:type="dcterms:W3CDTF">2015-11-27T20:14:30Z</dcterms:modified>
  <cp:category/>
  <cp:version/>
  <cp:contentType/>
  <cp:contentStatus/>
</cp:coreProperties>
</file>